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esktop\programme point\wetransfer-da3f50\"/>
    </mc:Choice>
  </mc:AlternateContent>
  <bookViews>
    <workbookView xWindow="0" yWindow="0" windowWidth="19170" windowHeight="6570" firstSheet="1" activeTab="2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0" i="1" l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I7" i="3"/>
  <c r="I8" i="3"/>
  <c r="J5" i="3"/>
  <c r="I6" i="3"/>
  <c r="J6" i="3"/>
  <c r="J7" i="3"/>
  <c r="I4" i="3"/>
  <c r="J8" i="3"/>
  <c r="J9" i="3"/>
  <c r="J10" i="3"/>
  <c r="J11" i="3"/>
  <c r="I12" i="3"/>
  <c r="J12" i="3"/>
  <c r="J13" i="3"/>
  <c r="J14" i="3"/>
  <c r="J15" i="3"/>
  <c r="J16" i="3"/>
  <c r="J17" i="3"/>
  <c r="J18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9" i="3"/>
  <c r="I10" i="3"/>
  <c r="I11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<sst xmlns="http://schemas.openxmlformats.org/spreadsheetml/2006/main" count="716" uniqueCount="71">
  <si>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</si>
  <si>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</si>
  <si>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</si>
  <si>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</si>
  <si>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</si>
  <si>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</si>
  <si>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</si>
  <si>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</si>
  <si>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</si>
  <si>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</si>
  <si>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</si>
  <si>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</si>
  <si>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</si>
  <si>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</si>
  <si>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</si>
  <si>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</si>
  <si>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</si>
  <si>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</si>
  <si>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</si>
  <si>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</si>
  <si>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</si>
  <si>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</si>
  <si>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</si>
  <si>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</si>
  <si>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</si>
  <si>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</si>
  <si>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</si>
  <si>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</si>
  <si>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</si>
  <si>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</si>
  <si>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</si>
  <si>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</si>
  <si>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</si>
  <si>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</si>
  <si>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</si>
  <si>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</si>
  <si>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</si>
  <si>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</si>
  <si>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</si>
  <si>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</si>
  <si>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</si>
  <si>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</si>
  <si>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</si>
  <si>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</si>
  <si>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</si>
  <si>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</si>
  <si>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</si>
  <si>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</si>
  <si>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</si>
  <si>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</si>
  <si>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</si>
  <si>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</si>
  <si>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</si>
  <si>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</si>
  <si>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</si>
  <si>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</si>
  <si>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</si>
  <si>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</si>
  <si>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</si>
  <si>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MTV Urberach</t>
  </si>
  <si>
    <t>Cathy Brouwer</t>
  </si>
  <si>
    <t>Synchronettes</t>
  </si>
  <si>
    <t>Geneviève Michils</t>
  </si>
  <si>
    <t>Brass</t>
  </si>
  <si>
    <t>Tania Reinbold</t>
  </si>
  <si>
    <t>Lille Université Club</t>
  </si>
  <si>
    <t>Isabelle Roussel Courco</t>
  </si>
  <si>
    <t>Solo 40-49</t>
  </si>
  <si>
    <t>Nicea</t>
  </si>
  <si>
    <t>Emmanuelle Rouas</t>
  </si>
  <si>
    <t>Fanny Bouvry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</si>
</sst>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8" fillId="7" borderId="1" xfId="0" applyFont="1" applyFill="1" applyBorder="1" applyAlignment="1">
      <alignment horizontal="left" vertical="center"/>
    </xf>
    <xf numFmtId="0" fontId="9" fillId="7" borderId="1" xfId="0" applyFont="1" applyFill="1" applyBorder="1" applyAlignment="1">
      <alignment horizontal="left" vertical="center"/>
    </xf>
    <xf numFmtId="0" fontId="9" fillId="7" borderId="1" xfId="0" applyFont="1" applyFill="1" applyBorder="1" applyAlignment="1" applyProtection="1">
      <alignment horizontal="left"/>
      <protection locked="0"/>
    </xf>
    <xf numFmtId="0" fontId="10" fillId="7" borderId="1" xfId="0" applyFont="1" applyFill="1" applyBorder="1" applyAlignment="1" applyProtection="1">
      <alignment horizontal="left" vertical="center"/>
      <protection locked="0"/>
    </xf>
    <xf numFmtId="0" fontId="9" fillId="7" borderId="1" xfId="0" applyFont="1" applyFill="1" applyBorder="1" applyAlignment="1" applyProtection="1">
      <alignment horizontal="left" vertical="center"/>
      <protection locked="0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M30"/>
  <sheetViews>
    <sheetView tabSelected="1" zoomScale="80" zoomScaleNormal="80" workbookViewId="0">
      <selection activeCell="B4" sqref="B4:I18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26" style="59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1" t="s">
        <v>59</v>
      </c>
      <c r="D4" s="81" t="s">
        <v>60</v>
      </c>
      <c r="E4" s="76">
        <f>'MASTERS Tech Routines'!D7</f>
        <v>53.274396135265704</v>
      </c>
      <c r="F4" s="73">
        <f>'Masters Free Routines'!D9</f>
        <v>51.883333333333333</v>
      </c>
      <c r="G4" s="73">
        <f>Tableau1[[#This Row],[Tech Routine Score:]]+Tableau1[[#This Row],[Free Routine Score:]]</f>
        <v>105.15772946859903</v>
      </c>
      <c r="H4" s="73">
        <f>Tableau1[[#This Row],[Total Score (200)]]/2</f>
        <v>52.578864734299515</v>
      </c>
      <c r="I4" s="61">
        <f>RANK(Tableau1[[#This Row],[Total Score (200)]],Tableau1[Total Score (200)])</f>
        <v>5</v>
      </c>
      <c r="J4" s="77" t="str">
        <f>IF(Tableau1[[#This Row],[Free Routine Score:]]=0,"",IF(Tableau1[[#This Row],[Ranking:]]=1,"GOLD",IF(Tableau1[[#This Row],[Ranking:]]=2,"SILVER",IF(Tableau1[[#This Row],[Ranking:]]=3,"BRONZE",""))))</f>
        <v/>
      </c>
    </row>
    <row r="5" spans="2:10" x14ac:dyDescent="0.25">
      <c r="B5" s="50">
        <v>2</v>
      </c>
      <c r="C5" s="81" t="s">
        <v>61</v>
      </c>
      <c r="D5" s="82" t="s">
        <v>62</v>
      </c>
      <c r="E5" s="76">
        <f>'MASTERS Tech Routines'!D20</f>
        <v>51.853623188405791</v>
      </c>
      <c r="F5" s="73">
        <f>'Masters Free Routines'!D19</f>
        <v>55.333333333333329</v>
      </c>
      <c r="G5" s="73">
        <f>Tableau1[[#This Row],[Tech Routine Score:]]+Tableau1[[#This Row],[Free Routine Score:]]</f>
        <v>107.18695652173912</v>
      </c>
      <c r="H5" s="73">
        <f>Tableau1[[#This Row],[Total Score (200)]]/2</f>
        <v>53.59347826086956</v>
      </c>
      <c r="I5" s="61">
        <f>RANK(Tableau1[[#This Row],[Total Score (200)]],Tableau1[Total Score (200)])</f>
        <v>4</v>
      </c>
      <c r="J5" s="77" t="str">
        <f>IF(Tableau1[[#This Row],[Free Routine Score:]]=0,"",IF(Tableau1[[#This Row],[Ranking:]]=1,"GOLD",IF(Tableau1[[#This Row],[Ranking:]]=2,"SILVER",IF(Tableau1[[#This Row],[Ranking:]]=3,"BRONZE",""))))</f>
        <v/>
      </c>
    </row>
    <row r="6" spans="2:10" x14ac:dyDescent="0.25">
      <c r="B6" s="50">
        <v>3</v>
      </c>
      <c r="C6" s="83" t="s">
        <v>68</v>
      </c>
      <c r="D6" s="84" t="s">
        <v>69</v>
      </c>
      <c r="E6" s="76">
        <f>'MASTERS Tech Routines'!D33</f>
        <v>64.130917874396133</v>
      </c>
      <c r="F6" s="73">
        <f>'Masters Free Routines'!D29</f>
        <v>67.36666666666666</v>
      </c>
      <c r="G6" s="73">
        <f>Tableau1[[#This Row],[Tech Routine Score:]]+Tableau1[[#This Row],[Free Routine Score:]]</f>
        <v>131.49758454106279</v>
      </c>
      <c r="H6" s="73">
        <f>Tableau1[[#This Row],[Total Score (200)]]/2</f>
        <v>65.748792270531396</v>
      </c>
      <c r="I6" s="61">
        <f>RANK(Tableau1[[#This Row],[Total Score (200)]],Tableau1[Total Score (200)])</f>
        <v>1</v>
      </c>
      <c r="J6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7" spans="2:10" x14ac:dyDescent="0.25">
      <c r="B7" s="50">
        <v>4</v>
      </c>
      <c r="C7" s="81" t="s">
        <v>63</v>
      </c>
      <c r="D7" s="81" t="s">
        <v>70</v>
      </c>
      <c r="E7" s="76">
        <f>'MASTERS Tech Routines'!D46</f>
        <v>59.41497584541063</v>
      </c>
      <c r="F7" s="73">
        <f>'Masters Free Routines'!D39</f>
        <v>61.1</v>
      </c>
      <c r="G7" s="73">
        <f>Tableau1[[#This Row],[Tech Routine Score:]]+Tableau1[[#This Row],[Free Routine Score:]]</f>
        <v>120.51497584541063</v>
      </c>
      <c r="H7" s="73">
        <f>Tableau1[[#This Row],[Total Score (200)]]/2</f>
        <v>60.257487922705316</v>
      </c>
      <c r="I7" s="61">
        <f>RANK(Tableau1[[#This Row],[Total Score (200)]],Tableau1[Total Score (200)])</f>
        <v>3</v>
      </c>
      <c r="J7" s="77" t="str">
        <f>IF(Tableau1[[#This Row],[Free Routine Score:]]=0,"",IF(Tableau1[[#This Row],[Ranking:]]=1,"GOLD",IF(Tableau1[[#This Row],[Ranking:]]=2,"SILVER",IF(Tableau1[[#This Row],[Ranking:]]=3,"BRONZE",""))))</f>
        <v>BRONZE</v>
      </c>
    </row>
    <row r="8" spans="2:10" x14ac:dyDescent="0.25">
      <c r="B8" s="50">
        <v>5</v>
      </c>
      <c r="C8" s="83" t="s">
        <v>59</v>
      </c>
      <c r="D8" s="84" t="s">
        <v>64</v>
      </c>
      <c r="E8" s="76">
        <f>'MASTERS Tech Routines'!D59</f>
        <v>62.149275362318832</v>
      </c>
      <c r="F8" s="73">
        <f>'Masters Free Routines'!D49</f>
        <v>66.483333333333334</v>
      </c>
      <c r="G8" s="73">
        <f>Tableau1[[#This Row],[Tech Routine Score:]]+Tableau1[[#This Row],[Free Routine Score:]]</f>
        <v>128.63260869565215</v>
      </c>
      <c r="H8" s="73">
        <f>Tableau1[[#This Row],[Total Score (200)]]/2</f>
        <v>64.316304347826076</v>
      </c>
      <c r="I8" s="61">
        <f>RANK(Tableau1[[#This Row],[Total Score (200)]],Tableau1[Total Score (200)])</f>
        <v>2</v>
      </c>
      <c r="J8" s="77" t="str">
        <f>IF(Tableau1[[#This Row],[Free Routine Score:]]=0,"",IF(Tableau1[[#This Row],[Ranking:]]=1,"GOLD",IF(Tableau1[[#This Row],[Ranking:]]=2,"SILVER",IF(Tableau1[[#This Row],[Ranking:]]=3,"BRONZE",""))))</f>
        <v>SILVER</v>
      </c>
    </row>
    <row r="9" spans="2:10" x14ac:dyDescent="0.25">
      <c r="B9" s="50">
        <v>6</v>
      </c>
      <c r="C9" s="85" t="s">
        <v>65</v>
      </c>
      <c r="D9" s="85" t="s">
        <v>66</v>
      </c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6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6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6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83"/>
      <c r="D12" s="84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6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6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6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6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6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3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6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3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6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  <row r="25" spans="2:13" x14ac:dyDescent="0.25">
      <c r="I25" s="59">
        <v>5.3</v>
      </c>
      <c r="J25" s="77">
        <v>4.9000000000000004</v>
      </c>
      <c r="K25" s="59">
        <v>5</v>
      </c>
      <c r="L25" s="59">
        <v>4.8</v>
      </c>
      <c r="M25" s="59">
        <v>5.4</v>
      </c>
    </row>
    <row r="26" spans="2:13" x14ac:dyDescent="0.25">
      <c r="I26" s="59">
        <v>5.7</v>
      </c>
      <c r="J26" s="77">
        <v>5.3</v>
      </c>
      <c r="K26" s="59">
        <v>5.2</v>
      </c>
      <c r="L26" s="59">
        <v>5.2</v>
      </c>
      <c r="M26" s="59">
        <v>5.2</v>
      </c>
    </row>
    <row r="27" spans="2:13" x14ac:dyDescent="0.25">
      <c r="I27" s="59">
        <v>5.0999999999999996</v>
      </c>
      <c r="J27" s="77">
        <v>4.7</v>
      </c>
      <c r="K27" s="59">
        <v>5</v>
      </c>
      <c r="L27" s="59">
        <v>4.9000000000000004</v>
      </c>
      <c r="M27" s="59">
        <v>5</v>
      </c>
    </row>
    <row r="28" spans="2:13" x14ac:dyDescent="0.25">
      <c r="I28" s="59">
        <v>5.0999999999999996</v>
      </c>
      <c r="J28" s="77">
        <v>5.4</v>
      </c>
      <c r="K28" s="59">
        <v>5.0999999999999996</v>
      </c>
      <c r="L28" s="59">
        <v>5.5</v>
      </c>
      <c r="M28" s="59">
        <v>5.6</v>
      </c>
    </row>
    <row r="29" spans="2:13" x14ac:dyDescent="0.25">
      <c r="I29" s="59">
        <v>5.2</v>
      </c>
      <c r="J29" s="77">
        <v>5.3</v>
      </c>
      <c r="K29" s="59">
        <v>5.2</v>
      </c>
      <c r="L29" s="59">
        <v>5.2</v>
      </c>
      <c r="M29" s="59">
        <v>5.5</v>
      </c>
    </row>
    <row r="30" spans="2:13" x14ac:dyDescent="0.25">
      <c r="I30" s="59">
        <v>5</v>
      </c>
      <c r="J30" s="77">
        <v>5.4</v>
      </c>
      <c r="K30" s="59">
        <v>5</v>
      </c>
      <c r="L30" s="59">
        <v>5.4</v>
      </c>
      <c r="M30" s="59">
        <v>5.7</v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topLeftCell="A36" zoomScale="80" zoomScaleNormal="80" workbookViewId="0">
      <selection activeCell="E59" sqref="E59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67</v>
      </c>
      <c r="B3" s="26" t="s">
        <v>23</v>
      </c>
      <c r="C3" s="28"/>
      <c r="D3" s="60" t="str">
        <f>Summary!C4</f>
        <v>MTV Urberach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 t="str">
        <f>Summary!D4</f>
        <v>Cathy Brouwer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5.0999999999999996</v>
      </c>
      <c r="J6" s="63">
        <v>4.9000000000000004</v>
      </c>
      <c r="K6" s="63">
        <v>5.3</v>
      </c>
      <c r="L6" s="63">
        <v>5.3</v>
      </c>
      <c r="M6" s="63">
        <v>5.8</v>
      </c>
      <c r="N6" s="90">
        <f>SUM(I6:M6)-MIN(I6:M6)-MAX(I6:M6)</f>
        <v>15.7</v>
      </c>
      <c r="O6" s="91"/>
      <c r="P6" s="4" t="s">
        <v>53</v>
      </c>
      <c r="Q6" s="4"/>
      <c r="R6" s="18" t="s">
        <v>56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53.274396135265704</v>
      </c>
      <c r="E7" s="33"/>
      <c r="F7" s="10"/>
      <c r="G7" s="2" t="s">
        <v>50</v>
      </c>
      <c r="H7" s="2"/>
      <c r="I7" s="63">
        <v>5.2</v>
      </c>
      <c r="J7" s="63">
        <v>5.7</v>
      </c>
      <c r="K7" s="63">
        <v>5.6</v>
      </c>
      <c r="L7" s="63">
        <v>4.9000000000000004</v>
      </c>
      <c r="M7" s="63">
        <v>5.7</v>
      </c>
      <c r="N7" s="90">
        <f t="shared" ref="N7" si="0">SUM(I7:M7)-MIN(I7:M7)-MAX(I7:M7)</f>
        <v>16.499999999999996</v>
      </c>
      <c r="O7" s="91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5.6</v>
      </c>
      <c r="J8" s="63">
        <v>4.9000000000000004</v>
      </c>
      <c r="K8" s="63">
        <v>5.7</v>
      </c>
      <c r="L8" s="63">
        <v>5.4</v>
      </c>
      <c r="M8" s="63">
        <v>5.5</v>
      </c>
      <c r="N8" s="78">
        <f>((SUM(I8:M8)-MIN(I8:M8)-MAX(I8:M8))/3)*H8</f>
        <v>8.8000000000000025</v>
      </c>
      <c r="O8" s="86">
        <f>SUM(N8:N12)/SUM(H8:H12)*4</f>
        <v>21.074396135265701</v>
      </c>
      <c r="P8" s="89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5</v>
      </c>
      <c r="J9" s="63">
        <v>5</v>
      </c>
      <c r="K9" s="63">
        <v>5.6</v>
      </c>
      <c r="L9" s="63">
        <v>5.5</v>
      </c>
      <c r="M9" s="63">
        <v>4.7</v>
      </c>
      <c r="N9" s="20">
        <f t="shared" ref="N9:N12" si="1">((SUM(I9:M9)-MIN(I9:M9)-MAX(I9:M9))/3)*H9</f>
        <v>6.7166666666666677</v>
      </c>
      <c r="O9" s="87"/>
      <c r="P9" s="89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5.3</v>
      </c>
      <c r="J10" s="63">
        <v>5.6</v>
      </c>
      <c r="K10" s="63">
        <v>6</v>
      </c>
      <c r="L10" s="63">
        <v>5.7</v>
      </c>
      <c r="M10" s="63">
        <v>5.0999999999999996</v>
      </c>
      <c r="N10" s="20">
        <f t="shared" si="1"/>
        <v>6.0866666666666651</v>
      </c>
      <c r="O10" s="87"/>
      <c r="P10" s="89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5</v>
      </c>
      <c r="J11" s="63">
        <v>4.8</v>
      </c>
      <c r="K11" s="63">
        <v>5.7</v>
      </c>
      <c r="L11" s="63">
        <v>5.5</v>
      </c>
      <c r="M11" s="63">
        <v>5.2</v>
      </c>
      <c r="N11" s="20">
        <f t="shared" si="1"/>
        <v>6.8033333333333337</v>
      </c>
      <c r="O11" s="87"/>
      <c r="P11" s="89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4.7</v>
      </c>
      <c r="J12" s="63">
        <v>5</v>
      </c>
      <c r="K12" s="63">
        <v>5.5</v>
      </c>
      <c r="L12" s="63">
        <v>4.9000000000000004</v>
      </c>
      <c r="M12" s="63">
        <v>5</v>
      </c>
      <c r="N12" s="20">
        <f t="shared" si="1"/>
        <v>7.946666666666669</v>
      </c>
      <c r="O12" s="88"/>
      <c r="P12" s="89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79" t="s">
        <v>51</v>
      </c>
      <c r="O13" s="80">
        <f>O8+N7+N6</f>
        <v>53.274396135265704</v>
      </c>
      <c r="P13" s="80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Solo 40-49</v>
      </c>
      <c r="B16" s="26" t="s">
        <v>23</v>
      </c>
      <c r="C16" s="28"/>
      <c r="D16" s="60" t="str">
        <f>Summary!C5</f>
        <v>Synchronettes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 t="str">
        <f>Summary!D5</f>
        <v>Geneviève Michils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>
        <v>5</v>
      </c>
      <c r="J19" s="63">
        <v>4.8</v>
      </c>
      <c r="K19" s="63">
        <v>5.2</v>
      </c>
      <c r="L19" s="63">
        <v>5</v>
      </c>
      <c r="M19" s="63">
        <v>5.6</v>
      </c>
      <c r="N19" s="90">
        <f>SUM(I19:M19)-MIN(I19:M19)-MAX(I19:M19)</f>
        <v>15.200000000000001</v>
      </c>
      <c r="O19" s="91"/>
      <c r="P19" s="4" t="s">
        <v>53</v>
      </c>
      <c r="Q19" s="4"/>
      <c r="R19" s="18" t="s">
        <v>56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51.853623188405791</v>
      </c>
      <c r="E20" s="33"/>
      <c r="F20" s="10"/>
      <c r="G20" s="2" t="s">
        <v>50</v>
      </c>
      <c r="H20" s="2"/>
      <c r="I20" s="63">
        <v>5</v>
      </c>
      <c r="J20" s="63">
        <v>5.6</v>
      </c>
      <c r="K20" s="63">
        <v>5.7</v>
      </c>
      <c r="L20" s="63">
        <v>4.8</v>
      </c>
      <c r="M20" s="63">
        <v>5.9</v>
      </c>
      <c r="N20" s="90">
        <f t="shared" ref="N20" si="2">SUM(I20:M20)-MIN(I20:M20)-MAX(I20:M20)</f>
        <v>16.299999999999997</v>
      </c>
      <c r="O20" s="91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>
        <v>4.5</v>
      </c>
      <c r="J21" s="63">
        <v>4.8</v>
      </c>
      <c r="K21" s="63">
        <v>5.0999999999999996</v>
      </c>
      <c r="L21" s="63">
        <v>5.4</v>
      </c>
      <c r="M21" s="63">
        <v>4.9000000000000004</v>
      </c>
      <c r="N21" s="78">
        <f>((SUM(I21:M21)-MIN(I21:M21)-MAX(I21:M21))/3)*H21</f>
        <v>7.8933333333333353</v>
      </c>
      <c r="O21" s="86">
        <f>SUM(N21:N25)/SUM(H21:H25)*4</f>
        <v>20.353623188405795</v>
      </c>
      <c r="P21" s="89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>
        <v>4.8</v>
      </c>
      <c r="J22" s="63">
        <v>4.7</v>
      </c>
      <c r="K22" s="63">
        <v>5</v>
      </c>
      <c r="L22" s="63">
        <v>5.3</v>
      </c>
      <c r="M22" s="63">
        <v>5.0999999999999996</v>
      </c>
      <c r="N22" s="20">
        <f>((SUM(I22:M22)-MIN(I22:M22)-MAX(I22:M22))/3)*H22</f>
        <v>6.4566666666666661</v>
      </c>
      <c r="O22" s="87"/>
      <c r="P22" s="89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>
        <v>4.9000000000000004</v>
      </c>
      <c r="J23" s="63">
        <v>4.5</v>
      </c>
      <c r="K23" s="63">
        <v>4.7</v>
      </c>
      <c r="L23" s="63">
        <v>5.2</v>
      </c>
      <c r="M23" s="63">
        <v>4.8</v>
      </c>
      <c r="N23" s="20">
        <f>((SUM(I23:M23)-MIN(I23:M23)-MAX(I23:M23))/3)*H23</f>
        <v>5.2800000000000011</v>
      </c>
      <c r="O23" s="87"/>
      <c r="P23" s="89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>
        <v>5</v>
      </c>
      <c r="J24" s="63">
        <v>5.2</v>
      </c>
      <c r="K24" s="63">
        <v>5.8</v>
      </c>
      <c r="L24" s="63">
        <v>5.4</v>
      </c>
      <c r="M24" s="63">
        <v>5.8</v>
      </c>
      <c r="N24" s="20">
        <f>((SUM(I24:M24)-MIN(I24:M24)-MAX(I24:M24))/3)*H24</f>
        <v>7.1066666666666656</v>
      </c>
      <c r="O24" s="87"/>
      <c r="P24" s="89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>
        <v>4.8</v>
      </c>
      <c r="J25" s="63">
        <v>5.5</v>
      </c>
      <c r="K25" s="63">
        <v>5.2</v>
      </c>
      <c r="L25" s="63">
        <v>5.0999999999999996</v>
      </c>
      <c r="M25" s="63">
        <v>5.4</v>
      </c>
      <c r="N25" s="20">
        <f>((SUM(I25:M25)-MIN(I25:M25)-MAX(I25:M25))/3)*H25</f>
        <v>8.3733333333333331</v>
      </c>
      <c r="O25" s="88"/>
      <c r="P25" s="89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79" t="s">
        <v>51</v>
      </c>
      <c r="O26" s="80">
        <f>O21+N20+N19</f>
        <v>51.853623188405791</v>
      </c>
      <c r="P26" s="80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Solo 40-49</v>
      </c>
      <c r="B29" s="26" t="s">
        <v>23</v>
      </c>
      <c r="C29" s="28"/>
      <c r="D29" s="60" t="str">
        <f>Summary!C6</f>
        <v>Nicea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 t="str">
        <f>Summary!D6</f>
        <v>Emmanuelle Rouas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>
        <v>6.7</v>
      </c>
      <c r="J32" s="63">
        <v>6.3</v>
      </c>
      <c r="K32" s="63">
        <v>6.4</v>
      </c>
      <c r="L32" s="63">
        <v>6.5</v>
      </c>
      <c r="M32" s="63">
        <v>7</v>
      </c>
      <c r="N32" s="90">
        <f>SUM(I32:M32)-MIN(I32:M32)-MAX(I32:M32)</f>
        <v>19.599999999999998</v>
      </c>
      <c r="O32" s="91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64.130917874396133</v>
      </c>
      <c r="E33" s="33"/>
      <c r="F33" s="10"/>
      <c r="G33" s="2" t="s">
        <v>50</v>
      </c>
      <c r="H33" s="2"/>
      <c r="I33" s="63">
        <v>6.6</v>
      </c>
      <c r="J33" s="63">
        <v>7.1</v>
      </c>
      <c r="K33" s="63">
        <v>6.8</v>
      </c>
      <c r="L33" s="63">
        <v>6.6</v>
      </c>
      <c r="M33" s="63">
        <v>6.7</v>
      </c>
      <c r="N33" s="90">
        <f t="shared" ref="N33" si="3">SUM(I33:M33)-MIN(I33:M33)-MAX(I33:M33)</f>
        <v>20.100000000000001</v>
      </c>
      <c r="O33" s="91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>
        <v>5.9</v>
      </c>
      <c r="J34" s="63">
        <v>6.3</v>
      </c>
      <c r="K34" s="63">
        <v>6.7</v>
      </c>
      <c r="L34" s="63">
        <v>6.1</v>
      </c>
      <c r="M34" s="63">
        <v>6</v>
      </c>
      <c r="N34" s="78">
        <f>((SUM(I34:M34)-MIN(I34:M34)-MAX(I34:M34))/3)*H34</f>
        <v>9.8133333333333344</v>
      </c>
      <c r="O34" s="86">
        <f>SUM(N34:N38)/SUM(H34:H38)*4</f>
        <v>24.430917874396137</v>
      </c>
      <c r="P34" s="89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>
        <v>5.6</v>
      </c>
      <c r="J35" s="63">
        <v>6.2</v>
      </c>
      <c r="K35" s="63">
        <v>6.2</v>
      </c>
      <c r="L35" s="63">
        <v>5.8</v>
      </c>
      <c r="M35" s="63">
        <v>5.9</v>
      </c>
      <c r="N35" s="20">
        <f t="shared" ref="N35:N38" si="4">((SUM(I35:M35)-MIN(I35:M35)-MAX(I35:M35))/3)*H35</f>
        <v>7.7566666666666686</v>
      </c>
      <c r="O35" s="87"/>
      <c r="P35" s="89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>
        <v>6.4</v>
      </c>
      <c r="J36" s="63">
        <v>6.2</v>
      </c>
      <c r="K36" s="63">
        <v>6.6</v>
      </c>
      <c r="L36" s="63">
        <v>6</v>
      </c>
      <c r="M36" s="63">
        <v>5.7</v>
      </c>
      <c r="N36" s="20">
        <f t="shared" si="4"/>
        <v>6.8200000000000012</v>
      </c>
      <c r="O36" s="87"/>
      <c r="P36" s="89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>
        <v>6</v>
      </c>
      <c r="J37" s="63">
        <v>6.4</v>
      </c>
      <c r="K37" s="63">
        <v>6.5</v>
      </c>
      <c r="L37" s="63">
        <v>5.8</v>
      </c>
      <c r="M37" s="63">
        <v>4.9000000000000004</v>
      </c>
      <c r="N37" s="20">
        <f t="shared" si="4"/>
        <v>7.8866666666666676</v>
      </c>
      <c r="O37" s="87"/>
      <c r="P37" s="89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>
        <v>6.1</v>
      </c>
      <c r="J38" s="63">
        <v>6.3</v>
      </c>
      <c r="K38" s="63">
        <v>6.7</v>
      </c>
      <c r="L38" s="63">
        <v>5.7</v>
      </c>
      <c r="M38" s="63">
        <v>6.1</v>
      </c>
      <c r="N38" s="20">
        <f t="shared" si="4"/>
        <v>9.8666666666666671</v>
      </c>
      <c r="O38" s="88"/>
      <c r="P38" s="89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79" t="s">
        <v>51</v>
      </c>
      <c r="O39" s="80">
        <f>O34+N33+N32</f>
        <v>64.130917874396133</v>
      </c>
      <c r="P39" s="80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Solo 40-49</v>
      </c>
      <c r="B42" s="26" t="s">
        <v>23</v>
      </c>
      <c r="C42" s="28"/>
      <c r="D42" s="60" t="str">
        <f>Summary!C7</f>
        <v>Brass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 t="str">
        <f>Summary!D7</f>
        <v>Fanny Bouvry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>
        <v>5.6</v>
      </c>
      <c r="J45" s="63">
        <v>5.8</v>
      </c>
      <c r="K45" s="63">
        <v>6.1</v>
      </c>
      <c r="L45" s="63">
        <v>5.7</v>
      </c>
      <c r="M45" s="63">
        <v>6.9</v>
      </c>
      <c r="N45" s="90">
        <f>SUM(I45:M45)-MIN(I45:M45)-MAX(I45:M45)</f>
        <v>17.600000000000001</v>
      </c>
      <c r="O45" s="91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59.41497584541063</v>
      </c>
      <c r="E46" s="33"/>
      <c r="F46" s="10"/>
      <c r="G46" s="2" t="s">
        <v>50</v>
      </c>
      <c r="H46" s="2"/>
      <c r="I46" s="63">
        <v>6.2</v>
      </c>
      <c r="J46" s="63">
        <v>6.5</v>
      </c>
      <c r="K46" s="63">
        <v>6</v>
      </c>
      <c r="L46" s="63">
        <v>6.2</v>
      </c>
      <c r="M46" s="63">
        <v>6.3</v>
      </c>
      <c r="N46" s="90">
        <f t="shared" ref="N46" si="5">SUM(I46:M46)-MIN(I46:M46)-MAX(I46:M46)</f>
        <v>18.7</v>
      </c>
      <c r="O46" s="91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>
        <v>5.8</v>
      </c>
      <c r="J47" s="63">
        <v>5.2</v>
      </c>
      <c r="K47" s="63">
        <v>6.4</v>
      </c>
      <c r="L47" s="63">
        <v>5.9</v>
      </c>
      <c r="M47" s="63">
        <v>5.4</v>
      </c>
      <c r="N47" s="78">
        <f>((SUM(I47:M47)-MIN(I47:M47)-MAX(I47:M47))/3)*H47</f>
        <v>9.1199999999999974</v>
      </c>
      <c r="O47" s="86">
        <f>SUM(N47:N51)/SUM(H47:H51)*4</f>
        <v>23.114975845410626</v>
      </c>
      <c r="P47" s="89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>
        <v>5.6</v>
      </c>
      <c r="J48" s="63">
        <v>5.6</v>
      </c>
      <c r="K48" s="63">
        <v>6</v>
      </c>
      <c r="L48" s="63">
        <v>5.6</v>
      </c>
      <c r="M48" s="63">
        <v>5.5</v>
      </c>
      <c r="N48" s="20">
        <f t="shared" ref="N48:N51" si="6">((SUM(I48:M48)-MIN(I48:M48)-MAX(I48:M48))/3)*H48</f>
        <v>7.2799999999999985</v>
      </c>
      <c r="O48" s="87"/>
      <c r="P48" s="89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>
        <v>6.1</v>
      </c>
      <c r="J49" s="63">
        <v>5.8</v>
      </c>
      <c r="K49" s="63">
        <v>6.2</v>
      </c>
      <c r="L49" s="63">
        <v>5.7</v>
      </c>
      <c r="M49" s="63">
        <v>5.9</v>
      </c>
      <c r="N49" s="20">
        <f t="shared" si="6"/>
        <v>6.5266666666666664</v>
      </c>
      <c r="O49" s="87"/>
      <c r="P49" s="89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>
        <v>5.8</v>
      </c>
      <c r="J50" s="63">
        <v>5.4</v>
      </c>
      <c r="K50" s="63">
        <v>5.9</v>
      </c>
      <c r="L50" s="63">
        <v>5.5</v>
      </c>
      <c r="M50" s="63">
        <v>5.9</v>
      </c>
      <c r="N50" s="20">
        <f t="shared" si="6"/>
        <v>7.4533333333333349</v>
      </c>
      <c r="O50" s="87"/>
      <c r="P50" s="89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>
        <v>5.8</v>
      </c>
      <c r="J51" s="63">
        <v>6</v>
      </c>
      <c r="K51" s="63">
        <v>6</v>
      </c>
      <c r="L51" s="63">
        <v>5.4</v>
      </c>
      <c r="M51" s="63">
        <v>6</v>
      </c>
      <c r="N51" s="20">
        <f t="shared" si="6"/>
        <v>9.4933333333333358</v>
      </c>
      <c r="O51" s="88"/>
      <c r="P51" s="89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79" t="s">
        <v>51</v>
      </c>
      <c r="O52" s="80">
        <f>O47+N46+N45</f>
        <v>59.41497584541063</v>
      </c>
      <c r="P52" s="80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Solo 40-49</v>
      </c>
      <c r="B55" s="26" t="s">
        <v>23</v>
      </c>
      <c r="C55" s="28"/>
      <c r="D55" s="60" t="str">
        <f>Summary!C8</f>
        <v>MTV Urberach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 t="str">
        <f>Summary!D8</f>
        <v>Tania Reinbold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>
        <v>6.2</v>
      </c>
      <c r="J58" s="63">
        <v>6.1</v>
      </c>
      <c r="K58" s="63">
        <v>6.4</v>
      </c>
      <c r="L58" s="63">
        <v>6.1</v>
      </c>
      <c r="M58" s="63">
        <v>7.2</v>
      </c>
      <c r="N58" s="90">
        <f>SUM(I58:M58)-MIN(I58:M58)-MAX(I58:M58)</f>
        <v>18.700000000000006</v>
      </c>
      <c r="O58" s="91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62.149275362318832</v>
      </c>
      <c r="E59" s="33"/>
      <c r="F59" s="10"/>
      <c r="G59" s="2" t="s">
        <v>50</v>
      </c>
      <c r="H59" s="2"/>
      <c r="I59" s="63">
        <v>6.1</v>
      </c>
      <c r="J59" s="63">
        <v>7.1</v>
      </c>
      <c r="K59" s="63">
        <v>6.5</v>
      </c>
      <c r="L59" s="63">
        <v>6.4</v>
      </c>
      <c r="M59" s="63">
        <v>6.3</v>
      </c>
      <c r="N59" s="90">
        <f t="shared" ref="N59" si="7">SUM(I59:M59)-MIN(I59:M59)-MAX(I59:M59)</f>
        <v>19.199999999999996</v>
      </c>
      <c r="O59" s="91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>
        <v>6.2</v>
      </c>
      <c r="J60" s="63">
        <v>6.1</v>
      </c>
      <c r="K60" s="63">
        <v>7</v>
      </c>
      <c r="L60" s="63">
        <v>6</v>
      </c>
      <c r="M60" s="63">
        <v>6</v>
      </c>
      <c r="N60" s="78">
        <f>((SUM(I60:M60)-MIN(I60:M60)-MAX(I60:M60))/3)*H60</f>
        <v>9.7600000000000016</v>
      </c>
      <c r="O60" s="86">
        <f>SUM(N60:N64)/SUM(H60:H64)*4</f>
        <v>24.249275362318837</v>
      </c>
      <c r="P60" s="89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>
        <v>6</v>
      </c>
      <c r="J61" s="63">
        <v>6.2</v>
      </c>
      <c r="K61" s="63">
        <v>6.5</v>
      </c>
      <c r="L61" s="63">
        <v>5.2</v>
      </c>
      <c r="M61" s="63">
        <v>5.7</v>
      </c>
      <c r="N61" s="20">
        <f t="shared" ref="N61:N64" si="8">((SUM(I61:M61)-MIN(I61:M61)-MAX(I61:M61))/3)*H61</f>
        <v>7.7566666666666659</v>
      </c>
      <c r="O61" s="87"/>
      <c r="P61" s="89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>
        <v>6.2</v>
      </c>
      <c r="J62" s="63">
        <v>6.3</v>
      </c>
      <c r="K62" s="63">
        <v>6.7</v>
      </c>
      <c r="L62" s="63">
        <v>5.8</v>
      </c>
      <c r="M62" s="63">
        <v>5.6</v>
      </c>
      <c r="N62" s="20">
        <f t="shared" si="8"/>
        <v>6.7100000000000009</v>
      </c>
      <c r="O62" s="87"/>
      <c r="P62" s="89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>
        <v>6</v>
      </c>
      <c r="J63" s="63">
        <v>6.3</v>
      </c>
      <c r="K63" s="63">
        <v>6.6</v>
      </c>
      <c r="L63" s="63">
        <v>5.8</v>
      </c>
      <c r="M63" s="63">
        <v>5.7</v>
      </c>
      <c r="N63" s="20">
        <f t="shared" si="8"/>
        <v>7.8433333333333346</v>
      </c>
      <c r="O63" s="87"/>
      <c r="P63" s="89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>
        <v>5.9</v>
      </c>
      <c r="J64" s="63">
        <v>6.5</v>
      </c>
      <c r="K64" s="63">
        <v>6.9</v>
      </c>
      <c r="L64" s="63">
        <v>5.7</v>
      </c>
      <c r="M64" s="63">
        <v>5.9</v>
      </c>
      <c r="N64" s="20">
        <f t="shared" si="8"/>
        <v>9.759999999999998</v>
      </c>
      <c r="O64" s="88"/>
      <c r="P64" s="89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79" t="s">
        <v>51</v>
      </c>
      <c r="O65" s="80">
        <f>O60+N59+N58</f>
        <v>62.149275362318832</v>
      </c>
      <c r="P65" s="80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Solo 40-49</v>
      </c>
      <c r="B68" s="26" t="s">
        <v>23</v>
      </c>
      <c r="C68" s="28"/>
      <c r="D68" s="60" t="str">
        <f>Summary!C9</f>
        <v>Lille Université Club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 t="str">
        <f>Summary!D9</f>
        <v>Isabelle Roussel Courco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/>
      <c r="J71" s="63"/>
      <c r="K71" s="63"/>
      <c r="L71" s="63"/>
      <c r="M71" s="63"/>
      <c r="N71" s="90">
        <f>SUM(I71:M71)-MIN(I71:M71)-MAX(I71:M71)</f>
        <v>0</v>
      </c>
      <c r="O71" s="91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50</v>
      </c>
      <c r="H72" s="2"/>
      <c r="I72" s="63"/>
      <c r="J72" s="63"/>
      <c r="K72" s="63"/>
      <c r="L72" s="63"/>
      <c r="M72" s="63"/>
      <c r="N72" s="90">
        <f t="shared" ref="N72" si="9">SUM(I72:M72)-MIN(I72:M72)-MAX(I72:M72)</f>
        <v>0</v>
      </c>
      <c r="O72" s="91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78">
        <f>((SUM(I73:M73)-MIN(I73:M73)-MAX(I73:M73))/3)*H73</f>
        <v>0</v>
      </c>
      <c r="O73" s="86">
        <f>SUM(N73:N77)/SUM(H73:H77)*4</f>
        <v>0</v>
      </c>
      <c r="P73" s="89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0">((SUM(I74:M74)-MIN(I74:M74)-MAX(I74:M74))/3)*H74</f>
        <v>0</v>
      </c>
      <c r="O74" s="87"/>
      <c r="P74" s="89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0"/>
        <v>0</v>
      </c>
      <c r="O75" s="87"/>
      <c r="P75" s="89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0"/>
        <v>0</v>
      </c>
      <c r="O76" s="87"/>
      <c r="P76" s="89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0"/>
        <v>0</v>
      </c>
      <c r="O77" s="88"/>
      <c r="P77" s="89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79" t="s">
        <v>51</v>
      </c>
      <c r="O78" s="80">
        <f>O73+N72+N71</f>
        <v>0</v>
      </c>
      <c r="P78" s="80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Solo 40-49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90">
        <f>SUM(I84:M84)-MIN(I84:M84)-MAX(I84:M84)</f>
        <v>0</v>
      </c>
      <c r="O84" s="91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90">
        <f t="shared" ref="N85" si="11">SUM(I85:M85)-MIN(I85:M85)-MAX(I85:M85)</f>
        <v>0</v>
      </c>
      <c r="O85" s="91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78">
        <f>((SUM(I86:M86)-MIN(I86:M86)-MAX(I86:M86))/3)*H86</f>
        <v>0</v>
      </c>
      <c r="O86" s="86">
        <f>SUM(N86:N90)/SUM(H86:H90)*4</f>
        <v>0</v>
      </c>
      <c r="P86" s="89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2">((SUM(I87:M87)-MIN(I87:M87)-MAX(I87:M87))/3)*H87</f>
        <v>0</v>
      </c>
      <c r="O87" s="87"/>
      <c r="P87" s="89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2"/>
        <v>0</v>
      </c>
      <c r="O88" s="87"/>
      <c r="P88" s="89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2"/>
        <v>0</v>
      </c>
      <c r="O89" s="87"/>
      <c r="P89" s="89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2"/>
        <v>0</v>
      </c>
      <c r="O90" s="88"/>
      <c r="P90" s="89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79" t="s">
        <v>51</v>
      </c>
      <c r="O91" s="80">
        <f>O86+N85+N84</f>
        <v>0</v>
      </c>
      <c r="P91" s="80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Solo 40-49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/>
      <c r="J97" s="63"/>
      <c r="K97" s="63"/>
      <c r="L97" s="63"/>
      <c r="M97" s="63"/>
      <c r="N97" s="90">
        <f>SUM(I97:M97)-MIN(I97:M97)-MAX(I97:M97)</f>
        <v>0</v>
      </c>
      <c r="O97" s="91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50</v>
      </c>
      <c r="H98" s="2"/>
      <c r="I98" s="63"/>
      <c r="J98" s="63"/>
      <c r="K98" s="63"/>
      <c r="L98" s="63"/>
      <c r="M98" s="63"/>
      <c r="N98" s="90">
        <f t="shared" ref="N98" si="13">SUM(I98:M98)-MIN(I98:M98)-MAX(I98:M98)</f>
        <v>0</v>
      </c>
      <c r="O98" s="91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78">
        <f>((SUM(I99:M99)-MIN(I99:M99)-MAX(I99:M99))/3)*H99</f>
        <v>0</v>
      </c>
      <c r="O99" s="86">
        <f>SUM(N99:N103)/SUM(H99:H103)*4</f>
        <v>0</v>
      </c>
      <c r="P99" s="89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4">((SUM(I100:M100)-MIN(I100:M100)-MAX(I100:M100))/3)*H100</f>
        <v>0</v>
      </c>
      <c r="O100" s="87"/>
      <c r="P100" s="89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4"/>
        <v>0</v>
      </c>
      <c r="O101" s="87"/>
      <c r="P101" s="89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4"/>
        <v>0</v>
      </c>
      <c r="O102" s="87"/>
      <c r="P102" s="89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4"/>
        <v>0</v>
      </c>
      <c r="O103" s="88"/>
      <c r="P103" s="89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79" t="s">
        <v>51</v>
      </c>
      <c r="O104" s="80">
        <f>O99+N98+N97</f>
        <v>0</v>
      </c>
      <c r="P104" s="80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Solo 40-49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/>
      <c r="J110" s="63"/>
      <c r="K110" s="63"/>
      <c r="L110" s="63"/>
      <c r="M110" s="63"/>
      <c r="N110" s="90">
        <f>SUM(I110:M110)-MIN(I110:M110)-MAX(I110:M110)</f>
        <v>0</v>
      </c>
      <c r="O110" s="91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50</v>
      </c>
      <c r="H111" s="2"/>
      <c r="I111" s="63"/>
      <c r="J111" s="63"/>
      <c r="K111" s="63"/>
      <c r="L111" s="63"/>
      <c r="M111" s="63"/>
      <c r="N111" s="90">
        <f t="shared" ref="N111" si="15">SUM(I111:M111)-MIN(I111:M111)-MAX(I111:M111)</f>
        <v>0</v>
      </c>
      <c r="O111" s="91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78">
        <f>((SUM(I112:M112)-MIN(I112:M112)-MAX(I112:M112))/3)*H112</f>
        <v>0</v>
      </c>
      <c r="O112" s="86">
        <f>SUM(N112:N116)/SUM(H112:H116)*4</f>
        <v>0</v>
      </c>
      <c r="P112" s="89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6">((SUM(I113:M113)-MIN(I113:M113)-MAX(I113:M113))/3)*H113</f>
        <v>0</v>
      </c>
      <c r="O113" s="87"/>
      <c r="P113" s="89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6"/>
        <v>0</v>
      </c>
      <c r="O114" s="87"/>
      <c r="P114" s="89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6"/>
        <v>0</v>
      </c>
      <c r="O115" s="87"/>
      <c r="P115" s="89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6"/>
        <v>0</v>
      </c>
      <c r="O116" s="88"/>
      <c r="P116" s="89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79" t="s">
        <v>51</v>
      </c>
      <c r="O117" s="80">
        <f>O112+N111+N110</f>
        <v>0</v>
      </c>
      <c r="P117" s="80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Solo 40-49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90">
        <f>SUM(I123:M123)-MIN(I123:M123)-MAX(I123:M123)</f>
        <v>0</v>
      </c>
      <c r="O123" s="91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90">
        <f t="shared" ref="N124" si="17">SUM(I124:M124)-MIN(I124:M124)-MAX(I124:M124)</f>
        <v>0</v>
      </c>
      <c r="O124" s="91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78">
        <f>((SUM(I125:M125)-MIN(I125:M125)-MAX(I125:M125))/3)*H125</f>
        <v>0</v>
      </c>
      <c r="O125" s="86">
        <f>SUM(N125:N129)/SUM(H125:H129)*4</f>
        <v>0</v>
      </c>
      <c r="P125" s="89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8">((SUM(I126:M126)-MIN(I126:M126)-MAX(I126:M126))/3)*H126</f>
        <v>0</v>
      </c>
      <c r="O126" s="87"/>
      <c r="P126" s="89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8"/>
        <v>0</v>
      </c>
      <c r="O127" s="87"/>
      <c r="P127" s="89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8"/>
        <v>0</v>
      </c>
      <c r="O128" s="87"/>
      <c r="P128" s="89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8"/>
        <v>0</v>
      </c>
      <c r="O129" s="88"/>
      <c r="P129" s="89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79" t="s">
        <v>51</v>
      </c>
      <c r="O130" s="80">
        <f>O125+N124+N123</f>
        <v>0</v>
      </c>
      <c r="P130" s="80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Solo 40-49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90">
        <f>SUM(I136:M136)-MIN(I136:M136)-MAX(I136:M136)</f>
        <v>0</v>
      </c>
      <c r="O136" s="91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90">
        <f t="shared" ref="N137" si="19">SUM(I137:M137)-MIN(I137:M137)-MAX(I137:M137)</f>
        <v>0</v>
      </c>
      <c r="O137" s="91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78">
        <f>((SUM(I138:M138)-MIN(I138:M138)-MAX(I138:M138))/3)*H138</f>
        <v>0</v>
      </c>
      <c r="O138" s="86">
        <f>SUM(N138:N142)/SUM(H138:H142)*4</f>
        <v>0</v>
      </c>
      <c r="P138" s="89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0">((SUM(I139:M139)-MIN(I139:M139)-MAX(I139:M139))/3)*H139</f>
        <v>0</v>
      </c>
      <c r="O139" s="87"/>
      <c r="P139" s="89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0"/>
        <v>0</v>
      </c>
      <c r="O140" s="87"/>
      <c r="P140" s="89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0"/>
        <v>0</v>
      </c>
      <c r="O141" s="87"/>
      <c r="P141" s="89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0"/>
        <v>0</v>
      </c>
      <c r="O142" s="88"/>
      <c r="P142" s="89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79" t="s">
        <v>51</v>
      </c>
      <c r="O143" s="80">
        <f>O138+N137+N136</f>
        <v>0</v>
      </c>
      <c r="P143" s="80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Solo 40-49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90">
        <f>SUM(I149:M149)-MIN(I149:M149)-MAX(I149:M149)</f>
        <v>0</v>
      </c>
      <c r="O149" s="91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90">
        <f t="shared" ref="N150" si="21">SUM(I150:M150)-MIN(I150:M150)-MAX(I150:M150)</f>
        <v>0</v>
      </c>
      <c r="O150" s="91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78">
        <f>((SUM(I151:M151)-MIN(I151:M151)-MAX(I151:M151))/3)*H151</f>
        <v>0</v>
      </c>
      <c r="O151" s="86">
        <f>SUM(N151:N155)/SUM(H151:H155)*4</f>
        <v>0</v>
      </c>
      <c r="P151" s="89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2">((SUM(I152:M152)-MIN(I152:M152)-MAX(I152:M152))/3)*H152</f>
        <v>0</v>
      </c>
      <c r="O152" s="87"/>
      <c r="P152" s="89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2"/>
        <v>0</v>
      </c>
      <c r="O153" s="87"/>
      <c r="P153" s="89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2"/>
        <v>0</v>
      </c>
      <c r="O154" s="87"/>
      <c r="P154" s="89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2"/>
        <v>0</v>
      </c>
      <c r="O155" s="88"/>
      <c r="P155" s="89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79" t="s">
        <v>51</v>
      </c>
      <c r="O156" s="80">
        <f>O151+N150+N149</f>
        <v>0</v>
      </c>
      <c r="P156" s="80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Solo 40-49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90">
        <f>SUM(I162:M162)-MIN(I162:M162)-MAX(I162:M162)</f>
        <v>0</v>
      </c>
      <c r="O162" s="91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90">
        <f t="shared" ref="N163" si="23">SUM(I163:M163)-MIN(I163:M163)-MAX(I163:M163)</f>
        <v>0</v>
      </c>
      <c r="O163" s="91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78">
        <f>((SUM(I164:M164)-MIN(I164:M164)-MAX(I164:M164))/3)*H164</f>
        <v>0</v>
      </c>
      <c r="O164" s="86">
        <f>SUM(N164:N168)/SUM(H164:H168)*4</f>
        <v>0</v>
      </c>
      <c r="P164" s="89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4">((SUM(I165:M165)-MIN(I165:M165)-MAX(I165:M165))/3)*H165</f>
        <v>0</v>
      </c>
      <c r="O165" s="87"/>
      <c r="P165" s="89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4"/>
        <v>0</v>
      </c>
      <c r="O166" s="87"/>
      <c r="P166" s="89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4"/>
        <v>0</v>
      </c>
      <c r="O167" s="87"/>
      <c r="P167" s="89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4"/>
        <v>0</v>
      </c>
      <c r="O168" s="88"/>
      <c r="P168" s="89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79" t="s">
        <v>51</v>
      </c>
      <c r="O169" s="80">
        <f>O164+N163+N162</f>
        <v>0</v>
      </c>
      <c r="P169" s="80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Solo 40-49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90">
        <f>SUM(I175:M175)-MIN(I175:M175)-MAX(I175:M175)</f>
        <v>0</v>
      </c>
      <c r="O175" s="91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90">
        <f t="shared" ref="N176" si="25">SUM(I176:M176)-MIN(I176:M176)-MAX(I176:M176)</f>
        <v>0</v>
      </c>
      <c r="O176" s="91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78">
        <f>((SUM(I177:M177)-MIN(I177:M177)-MAX(I177:M177))/3)*H177</f>
        <v>0</v>
      </c>
      <c r="O177" s="86">
        <f>SUM(N177:N181)/SUM(H177:H181)*4</f>
        <v>0</v>
      </c>
      <c r="P177" s="89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6">((SUM(I178:M178)-MIN(I178:M178)-MAX(I178:M178))/3)*H178</f>
        <v>0</v>
      </c>
      <c r="O178" s="87"/>
      <c r="P178" s="89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6"/>
        <v>0</v>
      </c>
      <c r="O179" s="87"/>
      <c r="P179" s="89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6"/>
        <v>0</v>
      </c>
      <c r="O180" s="87"/>
      <c r="P180" s="89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6"/>
        <v>0</v>
      </c>
      <c r="O181" s="88"/>
      <c r="P181" s="89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79" t="s">
        <v>51</v>
      </c>
      <c r="O182" s="80">
        <f>O177+N176+N175</f>
        <v>0</v>
      </c>
      <c r="P182" s="80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Solo 40-49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90">
        <f>SUM(I188:M188)-MIN(I188:M188)-MAX(I188:M188)</f>
        <v>0</v>
      </c>
      <c r="O188" s="91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90">
        <f t="shared" ref="N189" si="27">SUM(I189:M189)-MIN(I189:M189)-MAX(I189:M189)</f>
        <v>0</v>
      </c>
      <c r="O189" s="91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78">
        <f>((SUM(I190:M190)-MIN(I190:M190)-MAX(I190:M190))/3)*H190</f>
        <v>0</v>
      </c>
      <c r="O190" s="86">
        <f>SUM(N190:N194)/SUM(H190:H194)*4</f>
        <v>0</v>
      </c>
      <c r="P190" s="89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8">((SUM(I191:M191)-MIN(I191:M191)-MAX(I191:M191))/3)*H191</f>
        <v>0</v>
      </c>
      <c r="O191" s="87"/>
      <c r="P191" s="89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8"/>
        <v>0</v>
      </c>
      <c r="O192" s="87"/>
      <c r="P192" s="89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8"/>
        <v>0</v>
      </c>
      <c r="O193" s="87"/>
      <c r="P193" s="89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8"/>
        <v>0</v>
      </c>
      <c r="O194" s="88"/>
      <c r="P194" s="89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79" t="s">
        <v>51</v>
      </c>
      <c r="O195" s="80">
        <f>O190+N189+N188</f>
        <v>0</v>
      </c>
      <c r="P195" s="80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N20:O20"/>
    <mergeCell ref="N6:O6"/>
    <mergeCell ref="N7:O7"/>
    <mergeCell ref="O8:O12"/>
    <mergeCell ref="P8:P12"/>
    <mergeCell ref="N19:O19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O177:O181"/>
    <mergeCell ref="P177:P181"/>
    <mergeCell ref="N188:O188"/>
    <mergeCell ref="N189:O189"/>
    <mergeCell ref="O190:O194"/>
    <mergeCell ref="P190:P194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opLeftCell="A71" zoomScale="70" zoomScaleNormal="70" workbookViewId="0">
      <selection activeCell="I85" sqref="I85:M90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67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MTV Urberach</v>
      </c>
      <c r="E5" s="33"/>
      <c r="F5" s="39"/>
      <c r="G5" s="46" t="s">
        <v>5</v>
      </c>
      <c r="H5" s="47" t="s">
        <v>11</v>
      </c>
      <c r="I5" s="66">
        <v>5.3</v>
      </c>
      <c r="J5" s="66">
        <v>4.9000000000000004</v>
      </c>
      <c r="K5" s="66">
        <v>5</v>
      </c>
      <c r="L5" s="66">
        <v>4.8</v>
      </c>
      <c r="M5" s="66">
        <v>5.4</v>
      </c>
      <c r="N5" s="55">
        <f t="shared" ref="N5:N10" si="0">((SUM(I5:M5)-MIN(I5:M5)-MAX(I5:M5)))/3</f>
        <v>5.0666666666666655</v>
      </c>
      <c r="O5" s="51">
        <v>0.4</v>
      </c>
      <c r="P5" s="92">
        <f>(N5*O5+N6*O6+N7*O7)*10</f>
        <v>50.866666666666667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5.7</v>
      </c>
      <c r="J6" s="63">
        <v>5.3</v>
      </c>
      <c r="K6" s="63">
        <v>5.2</v>
      </c>
      <c r="L6" s="63">
        <v>5.2</v>
      </c>
      <c r="M6" s="63">
        <v>5.2</v>
      </c>
      <c r="N6" s="56">
        <f>((SUM(I6:M6)-MIN(I6:M6)-MAX(I6:M6)))/3</f>
        <v>5.2333333333333334</v>
      </c>
      <c r="O6" s="52">
        <v>0.3</v>
      </c>
      <c r="P6" s="93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 t="str">
        <f>Summary!D4</f>
        <v>Cathy Brouwer</v>
      </c>
      <c r="E7" s="33"/>
      <c r="F7" s="39"/>
      <c r="G7" s="44"/>
      <c r="H7" s="1" t="s">
        <v>10</v>
      </c>
      <c r="I7" s="67">
        <v>5.0999999999999996</v>
      </c>
      <c r="J7" s="67">
        <v>4.7</v>
      </c>
      <c r="K7" s="67">
        <v>5</v>
      </c>
      <c r="L7" s="67">
        <v>4.9000000000000004</v>
      </c>
      <c r="M7" s="67">
        <v>5</v>
      </c>
      <c r="N7" s="57">
        <f t="shared" si="0"/>
        <v>4.9666666666666677</v>
      </c>
      <c r="O7" s="54">
        <v>0.3</v>
      </c>
      <c r="P7" s="94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5.0999999999999996</v>
      </c>
      <c r="J8" s="66">
        <v>5.4</v>
      </c>
      <c r="K8" s="66">
        <v>5.0999999999999996</v>
      </c>
      <c r="L8" s="66">
        <v>5.5</v>
      </c>
      <c r="M8" s="66">
        <v>5.6</v>
      </c>
      <c r="N8" s="55">
        <f t="shared" si="0"/>
        <v>5.333333333333333</v>
      </c>
      <c r="O8" s="51">
        <v>0.5</v>
      </c>
      <c r="P8" s="92">
        <f>(N8*O8+N9*O9+N10*O10)*10</f>
        <v>52.9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51.883333333333333</v>
      </c>
      <c r="E9" s="33"/>
      <c r="F9" s="39"/>
      <c r="G9" s="48"/>
      <c r="H9" s="6" t="s">
        <v>13</v>
      </c>
      <c r="I9" s="63">
        <v>5.2</v>
      </c>
      <c r="J9" s="63">
        <v>5.3</v>
      </c>
      <c r="K9" s="63">
        <v>5.2</v>
      </c>
      <c r="L9" s="63">
        <v>5.2</v>
      </c>
      <c r="M9" s="63">
        <v>5.5</v>
      </c>
      <c r="N9" s="56">
        <f t="shared" si="0"/>
        <v>5.2333333333333334</v>
      </c>
      <c r="O9" s="52">
        <v>0.3</v>
      </c>
      <c r="P9" s="93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5</v>
      </c>
      <c r="J10" s="68">
        <v>5.4</v>
      </c>
      <c r="K10" s="68">
        <v>5</v>
      </c>
      <c r="L10" s="68">
        <v>5.4</v>
      </c>
      <c r="M10" s="68">
        <v>5.7</v>
      </c>
      <c r="N10" s="58">
        <f t="shared" si="0"/>
        <v>5.2666666666666666</v>
      </c>
      <c r="O10" s="53">
        <v>0.2</v>
      </c>
      <c r="P10" s="94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Solo 40-49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 t="str">
        <f>Summary!C5</f>
        <v>Synchronettes</v>
      </c>
      <c r="E15" s="33"/>
      <c r="F15" s="39"/>
      <c r="G15" s="46" t="s">
        <v>5</v>
      </c>
      <c r="H15" s="47" t="s">
        <v>11</v>
      </c>
      <c r="I15" s="66">
        <v>5.2</v>
      </c>
      <c r="J15" s="66">
        <v>4.8</v>
      </c>
      <c r="K15" s="66">
        <v>5.2</v>
      </c>
      <c r="L15" s="66">
        <v>5.5</v>
      </c>
      <c r="M15" s="66">
        <v>5.6</v>
      </c>
      <c r="N15" s="55">
        <f t="shared" ref="N15:N20" si="1">((SUM(I15:M15)-MIN(I15:M15)-MAX(I15:M15)))/3</f>
        <v>5.2999999999999989</v>
      </c>
      <c r="O15" s="51">
        <v>0.4</v>
      </c>
      <c r="P15" s="92">
        <f>(N15*O15+N16*O16+N17*O17)*10</f>
        <v>53.699999999999989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>
        <v>5.8</v>
      </c>
      <c r="J16" s="63">
        <v>5.4</v>
      </c>
      <c r="K16" s="63">
        <v>5.7</v>
      </c>
      <c r="L16" s="63">
        <v>5.6</v>
      </c>
      <c r="M16" s="63">
        <v>5.4</v>
      </c>
      <c r="N16" s="56">
        <f t="shared" si="1"/>
        <v>5.5666666666666664</v>
      </c>
      <c r="O16" s="52">
        <v>0.3</v>
      </c>
      <c r="P16" s="93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 t="str">
        <f>Summary!D5</f>
        <v>Geneviève Michils</v>
      </c>
      <c r="E17" s="33"/>
      <c r="F17" s="39"/>
      <c r="G17" s="44"/>
      <c r="H17" s="1" t="s">
        <v>10</v>
      </c>
      <c r="I17" s="67">
        <v>5.4</v>
      </c>
      <c r="J17" s="67">
        <v>5</v>
      </c>
      <c r="K17" s="67">
        <v>5.2</v>
      </c>
      <c r="L17" s="67">
        <v>5.2</v>
      </c>
      <c r="M17" s="67">
        <v>5.5</v>
      </c>
      <c r="N17" s="57">
        <f t="shared" si="1"/>
        <v>5.2666666666666666</v>
      </c>
      <c r="O17" s="54">
        <v>0.3</v>
      </c>
      <c r="P17" s="94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>
        <v>5.9</v>
      </c>
      <c r="J18" s="66">
        <v>5.6</v>
      </c>
      <c r="K18" s="66">
        <v>5.5</v>
      </c>
      <c r="L18" s="66">
        <v>5.8</v>
      </c>
      <c r="M18" s="66">
        <v>5.6</v>
      </c>
      <c r="N18" s="55">
        <f t="shared" si="1"/>
        <v>5.666666666666667</v>
      </c>
      <c r="O18" s="51">
        <v>0.5</v>
      </c>
      <c r="P18" s="92">
        <f>(N18*O18+N19*O19+N20*O20)*10</f>
        <v>56.966666666666669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55.333333333333329</v>
      </c>
      <c r="E19" s="33"/>
      <c r="F19" s="39"/>
      <c r="G19" s="48"/>
      <c r="H19" s="6" t="s">
        <v>13</v>
      </c>
      <c r="I19" s="63">
        <v>5.9</v>
      </c>
      <c r="J19" s="63">
        <v>5.4</v>
      </c>
      <c r="K19" s="63">
        <v>5.6</v>
      </c>
      <c r="L19" s="63">
        <v>5.7</v>
      </c>
      <c r="M19" s="63">
        <v>5.8</v>
      </c>
      <c r="N19" s="56">
        <f t="shared" si="1"/>
        <v>5.7</v>
      </c>
      <c r="O19" s="52">
        <v>0.3</v>
      </c>
      <c r="P19" s="93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>
        <v>5.8</v>
      </c>
      <c r="J20" s="68">
        <v>5.4</v>
      </c>
      <c r="K20" s="68">
        <v>5.7</v>
      </c>
      <c r="L20" s="68">
        <v>5.8</v>
      </c>
      <c r="M20" s="68">
        <v>5.9</v>
      </c>
      <c r="N20" s="58">
        <f t="shared" si="1"/>
        <v>5.7666666666666684</v>
      </c>
      <c r="O20" s="53">
        <v>0.2</v>
      </c>
      <c r="P20" s="94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Solo 40-49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 t="str">
        <f>Summary!C6</f>
        <v>Nicea</v>
      </c>
      <c r="E25" s="33"/>
      <c r="F25" s="39"/>
      <c r="G25" s="46" t="s">
        <v>5</v>
      </c>
      <c r="H25" s="47" t="s">
        <v>11</v>
      </c>
      <c r="I25" s="66">
        <v>7.3</v>
      </c>
      <c r="J25" s="66">
        <v>6.5</v>
      </c>
      <c r="K25" s="66">
        <v>7.5</v>
      </c>
      <c r="L25" s="66">
        <v>7.8</v>
      </c>
      <c r="M25" s="66">
        <v>6.7</v>
      </c>
      <c r="N25" s="55">
        <f t="shared" ref="N25:N30" si="2">((SUM(I25:M25)-MIN(I25:M25)-MAX(I25:M25)))/3</f>
        <v>7.1666666666666679</v>
      </c>
      <c r="O25" s="51">
        <v>0.4</v>
      </c>
      <c r="P25" s="92">
        <f>(N25*O25+N26*O26+N27*O27)*10</f>
        <v>71.666666666666657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>
        <v>7.4</v>
      </c>
      <c r="J26" s="63">
        <v>6.1</v>
      </c>
      <c r="K26" s="63">
        <v>7.5</v>
      </c>
      <c r="L26" s="63">
        <v>7.5</v>
      </c>
      <c r="M26" s="63">
        <v>6.9</v>
      </c>
      <c r="N26" s="56">
        <f t="shared" si="2"/>
        <v>7.2666666666666657</v>
      </c>
      <c r="O26" s="52">
        <v>0.3</v>
      </c>
      <c r="P26" s="93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 t="str">
        <f>Summary!D6</f>
        <v>Emmanuelle Rouas</v>
      </c>
      <c r="E27" s="33"/>
      <c r="F27" s="39"/>
      <c r="G27" s="44"/>
      <c r="H27" s="1" t="s">
        <v>10</v>
      </c>
      <c r="I27" s="67">
        <v>7.2</v>
      </c>
      <c r="J27" s="67">
        <v>6.7</v>
      </c>
      <c r="K27" s="67">
        <v>7</v>
      </c>
      <c r="L27" s="67">
        <v>7.7</v>
      </c>
      <c r="M27" s="67">
        <v>7</v>
      </c>
      <c r="N27" s="57">
        <f t="shared" si="2"/>
        <v>7.0666666666666655</v>
      </c>
      <c r="O27" s="54">
        <v>0.3</v>
      </c>
      <c r="P27" s="94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>
        <v>7</v>
      </c>
      <c r="J28" s="66">
        <v>6</v>
      </c>
      <c r="K28" s="66">
        <v>6.9</v>
      </c>
      <c r="L28" s="66">
        <v>6</v>
      </c>
      <c r="M28" s="66">
        <v>6</v>
      </c>
      <c r="N28" s="55">
        <f t="shared" si="2"/>
        <v>6.3</v>
      </c>
      <c r="O28" s="51">
        <v>0.5</v>
      </c>
      <c r="P28" s="92">
        <f>(N28*O28+N29*O29+N30*O30)*10</f>
        <v>63.066666666666663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67.36666666666666</v>
      </c>
      <c r="E29" s="33"/>
      <c r="F29" s="39"/>
      <c r="G29" s="48"/>
      <c r="H29" s="6" t="s">
        <v>13</v>
      </c>
      <c r="I29" s="63">
        <v>7.2</v>
      </c>
      <c r="J29" s="63">
        <v>6</v>
      </c>
      <c r="K29" s="63">
        <v>6.8</v>
      </c>
      <c r="L29" s="63">
        <v>5.7</v>
      </c>
      <c r="M29" s="63">
        <v>6.1</v>
      </c>
      <c r="N29" s="56">
        <f t="shared" si="2"/>
        <v>6.3</v>
      </c>
      <c r="O29" s="52">
        <v>0.3</v>
      </c>
      <c r="P29" s="93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>
        <v>7</v>
      </c>
      <c r="J30" s="68">
        <v>6</v>
      </c>
      <c r="K30" s="68">
        <v>6.8</v>
      </c>
      <c r="L30" s="68">
        <v>6.2</v>
      </c>
      <c r="M30" s="68">
        <v>6</v>
      </c>
      <c r="N30" s="58">
        <f t="shared" si="2"/>
        <v>6.333333333333333</v>
      </c>
      <c r="O30" s="53">
        <v>0.2</v>
      </c>
      <c r="P30" s="94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Solo 40-49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 t="str">
        <f>Summary!C7</f>
        <v>Brass</v>
      </c>
      <c r="E35" s="33"/>
      <c r="F35" s="39"/>
      <c r="G35" s="46" t="s">
        <v>5</v>
      </c>
      <c r="H35" s="47" t="s">
        <v>11</v>
      </c>
      <c r="I35" s="66">
        <v>6</v>
      </c>
      <c r="J35" s="66">
        <v>6.2</v>
      </c>
      <c r="K35" s="66">
        <v>6.2</v>
      </c>
      <c r="L35" s="66">
        <v>6.3</v>
      </c>
      <c r="M35" s="66">
        <v>5.8</v>
      </c>
      <c r="N35" s="55">
        <f t="shared" ref="N35:N40" si="3">((SUM(I35:M35)-MIN(I35:M35)-MAX(I35:M35)))/3</f>
        <v>6.1333333333333329</v>
      </c>
      <c r="O35" s="51">
        <v>0.4</v>
      </c>
      <c r="P35" s="92">
        <f>(N35*O35+N36*O36+N37*O37)*10</f>
        <v>62.13333333333334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>
        <v>6.3</v>
      </c>
      <c r="J36" s="63">
        <v>6.3</v>
      </c>
      <c r="K36" s="63">
        <v>6.5</v>
      </c>
      <c r="L36" s="63">
        <v>6.1</v>
      </c>
      <c r="M36" s="63">
        <v>6.2</v>
      </c>
      <c r="N36" s="56">
        <f t="shared" si="3"/>
        <v>6.2666666666666684</v>
      </c>
      <c r="O36" s="52">
        <v>0.3</v>
      </c>
      <c r="P36" s="93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 t="str">
        <f>Summary!D7</f>
        <v>Fanny Bouvry</v>
      </c>
      <c r="E37" s="33"/>
      <c r="F37" s="39"/>
      <c r="G37" s="44"/>
      <c r="H37" s="1" t="s">
        <v>10</v>
      </c>
      <c r="I37" s="67">
        <v>6.3</v>
      </c>
      <c r="J37" s="67">
        <v>6.3</v>
      </c>
      <c r="K37" s="67">
        <v>6.2</v>
      </c>
      <c r="L37" s="67">
        <v>6.5</v>
      </c>
      <c r="M37" s="67">
        <v>6</v>
      </c>
      <c r="N37" s="57">
        <f t="shared" si="3"/>
        <v>6.2666666666666666</v>
      </c>
      <c r="O37" s="54">
        <v>0.3</v>
      </c>
      <c r="P37" s="94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>
        <v>6.2</v>
      </c>
      <c r="J38" s="66">
        <v>5.8</v>
      </c>
      <c r="K38" s="66">
        <v>5.4</v>
      </c>
      <c r="L38" s="66">
        <v>6.2</v>
      </c>
      <c r="M38" s="66">
        <v>6.1</v>
      </c>
      <c r="N38" s="55">
        <f t="shared" si="3"/>
        <v>6.0333333333333323</v>
      </c>
      <c r="O38" s="51">
        <v>0.5</v>
      </c>
      <c r="P38" s="92">
        <f>(N38*O38+N39*O39+N40*O40)*10</f>
        <v>60.066666666666663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61.1</v>
      </c>
      <c r="E39" s="33"/>
      <c r="F39" s="39"/>
      <c r="G39" s="48"/>
      <c r="H39" s="6" t="s">
        <v>13</v>
      </c>
      <c r="I39" s="63">
        <v>6.1</v>
      </c>
      <c r="J39" s="63">
        <v>6</v>
      </c>
      <c r="K39" s="63">
        <v>5.4</v>
      </c>
      <c r="L39" s="63">
        <v>5.8</v>
      </c>
      <c r="M39" s="63">
        <v>6.1</v>
      </c>
      <c r="N39" s="56">
        <f t="shared" si="3"/>
        <v>5.9666666666666659</v>
      </c>
      <c r="O39" s="52">
        <v>0.3</v>
      </c>
      <c r="P39" s="93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>
        <v>6</v>
      </c>
      <c r="J40" s="68">
        <v>5.9</v>
      </c>
      <c r="K40" s="68">
        <v>5.5</v>
      </c>
      <c r="L40" s="68">
        <v>6.2</v>
      </c>
      <c r="M40" s="68">
        <v>6.1</v>
      </c>
      <c r="N40" s="58">
        <f t="shared" si="3"/>
        <v>5.9999999999999991</v>
      </c>
      <c r="O40" s="53">
        <v>0.2</v>
      </c>
      <c r="P40" s="94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Solo 40-49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 t="str">
        <f>Summary!C8</f>
        <v>MTV Urberach</v>
      </c>
      <c r="E45" s="33"/>
      <c r="F45" s="39"/>
      <c r="G45" s="46" t="s">
        <v>5</v>
      </c>
      <c r="H45" s="47" t="s">
        <v>11</v>
      </c>
      <c r="I45" s="66">
        <v>6.5</v>
      </c>
      <c r="J45" s="66">
        <v>6.6</v>
      </c>
      <c r="K45" s="66">
        <v>7</v>
      </c>
      <c r="L45" s="66">
        <v>6.9</v>
      </c>
      <c r="M45" s="66">
        <v>7</v>
      </c>
      <c r="N45" s="55">
        <f t="shared" ref="N45:N50" si="4">((SUM(I45:M45)-MIN(I45:M45)-MAX(I45:M45)))/3</f>
        <v>6.833333333333333</v>
      </c>
      <c r="O45" s="51">
        <v>0.4</v>
      </c>
      <c r="P45" s="92">
        <f>(N45*O45+N46*O46+N47*O47)*10</f>
        <v>68.333333333333343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>
        <v>6.7</v>
      </c>
      <c r="J46" s="63">
        <v>6.5</v>
      </c>
      <c r="K46" s="63">
        <v>7</v>
      </c>
      <c r="L46" s="63">
        <v>7</v>
      </c>
      <c r="M46" s="63">
        <v>7</v>
      </c>
      <c r="N46" s="56">
        <f t="shared" si="4"/>
        <v>6.9000000000000012</v>
      </c>
      <c r="O46" s="52">
        <v>0.3</v>
      </c>
      <c r="P46" s="93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 t="str">
        <f>Summary!D8</f>
        <v>Tania Reinbold</v>
      </c>
      <c r="E47" s="33"/>
      <c r="F47" s="39"/>
      <c r="G47" s="44"/>
      <c r="H47" s="1" t="s">
        <v>10</v>
      </c>
      <c r="I47" s="67">
        <v>6.7</v>
      </c>
      <c r="J47" s="67">
        <v>6.7</v>
      </c>
      <c r="K47" s="67">
        <v>6.8</v>
      </c>
      <c r="L47" s="67">
        <v>6.8</v>
      </c>
      <c r="M47" s="67">
        <v>7.2</v>
      </c>
      <c r="N47" s="57">
        <f t="shared" si="4"/>
        <v>6.7666666666666684</v>
      </c>
      <c r="O47" s="54">
        <v>0.3</v>
      </c>
      <c r="P47" s="94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>
        <v>6.6</v>
      </c>
      <c r="J48" s="66">
        <v>6.3</v>
      </c>
      <c r="K48" s="66">
        <v>7.1</v>
      </c>
      <c r="L48" s="66">
        <v>6.4</v>
      </c>
      <c r="M48" s="66">
        <v>6.5</v>
      </c>
      <c r="N48" s="55">
        <f t="shared" si="4"/>
        <v>6.5</v>
      </c>
      <c r="O48" s="51">
        <v>0.5</v>
      </c>
      <c r="P48" s="92">
        <f>(N48*O48+N49*O49+N50*O50)*10</f>
        <v>64.633333333333326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66.483333333333334</v>
      </c>
      <c r="E49" s="33"/>
      <c r="F49" s="39"/>
      <c r="G49" s="48"/>
      <c r="H49" s="6" t="s">
        <v>13</v>
      </c>
      <c r="I49" s="63">
        <v>6.7</v>
      </c>
      <c r="J49" s="63">
        <v>6.2</v>
      </c>
      <c r="K49" s="63">
        <v>7.2</v>
      </c>
      <c r="L49" s="63">
        <v>6.1</v>
      </c>
      <c r="M49" s="63">
        <v>6.5</v>
      </c>
      <c r="N49" s="56">
        <f t="shared" si="4"/>
        <v>6.4666666666666677</v>
      </c>
      <c r="O49" s="52">
        <v>0.3</v>
      </c>
      <c r="P49" s="93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>
        <v>6.5</v>
      </c>
      <c r="J50" s="68">
        <v>6.1</v>
      </c>
      <c r="K50" s="68">
        <v>7.1</v>
      </c>
      <c r="L50" s="68">
        <v>6.1</v>
      </c>
      <c r="M50" s="68">
        <v>6.5</v>
      </c>
      <c r="N50" s="58">
        <f t="shared" si="4"/>
        <v>6.3666666666666645</v>
      </c>
      <c r="O50" s="53">
        <v>0.2</v>
      </c>
      <c r="P50" s="94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Solo 40-49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 t="str">
        <f>Summary!C9</f>
        <v>Lille Université Club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5">((SUM(I55:M55)-MIN(I55:M55)-MAX(I55:M55)))/3</f>
        <v>0</v>
      </c>
      <c r="O55" s="51">
        <v>0.4</v>
      </c>
      <c r="P55" s="92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5"/>
        <v>0</v>
      </c>
      <c r="O56" s="52">
        <v>0.3</v>
      </c>
      <c r="P56" s="93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 t="str">
        <f>Summary!D9</f>
        <v>Isabelle Roussel Courco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5"/>
        <v>0</v>
      </c>
      <c r="O57" s="54">
        <v>0.3</v>
      </c>
      <c r="P57" s="94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5"/>
        <v>0</v>
      </c>
      <c r="O58" s="51">
        <v>0.5</v>
      </c>
      <c r="P58" s="92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5"/>
        <v>0</v>
      </c>
      <c r="O59" s="52">
        <v>0.3</v>
      </c>
      <c r="P59" s="93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5"/>
        <v>0</v>
      </c>
      <c r="O60" s="53">
        <v>0.2</v>
      </c>
      <c r="P60" s="94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Solo 40-49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2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3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4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2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3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4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Solo 40-49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7">((SUM(I75:M75)-MIN(I75:M75)-MAX(I75:M75)))/3</f>
        <v>0</v>
      </c>
      <c r="O75" s="51">
        <v>0.4</v>
      </c>
      <c r="P75" s="92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7"/>
        <v>0</v>
      </c>
      <c r="O76" s="52">
        <v>0.3</v>
      </c>
      <c r="P76" s="93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7"/>
        <v>0</v>
      </c>
      <c r="O77" s="54">
        <v>0.3</v>
      </c>
      <c r="P77" s="94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7"/>
        <v>0</v>
      </c>
      <c r="O78" s="51">
        <v>0.5</v>
      </c>
      <c r="P78" s="92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7"/>
        <v>0</v>
      </c>
      <c r="O79" s="52">
        <v>0.3</v>
      </c>
      <c r="P79" s="93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7"/>
        <v>0</v>
      </c>
      <c r="O80" s="53">
        <v>0.2</v>
      </c>
      <c r="P80" s="94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Solo 40-49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8">((SUM(I85:M85)-MIN(I85:M85)-MAX(I85:M85)))/3</f>
        <v>0</v>
      </c>
      <c r="O85" s="51">
        <v>0.4</v>
      </c>
      <c r="P85" s="92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8"/>
        <v>0</v>
      </c>
      <c r="O86" s="52">
        <v>0.3</v>
      </c>
      <c r="P86" s="93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8"/>
        <v>0</v>
      </c>
      <c r="O87" s="54">
        <v>0.3</v>
      </c>
      <c r="P87" s="94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8"/>
        <v>0</v>
      </c>
      <c r="O88" s="51">
        <v>0.5</v>
      </c>
      <c r="P88" s="92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8"/>
        <v>0</v>
      </c>
      <c r="O89" s="52">
        <v>0.3</v>
      </c>
      <c r="P89" s="93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8"/>
        <v>0</v>
      </c>
      <c r="O90" s="53">
        <v>0.2</v>
      </c>
      <c r="P90" s="94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Solo 40-49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2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3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4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2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3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4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Solo 40-49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2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3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4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2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3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4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Solo 40-49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2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3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4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2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3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4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Solo 40-49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2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3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4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2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3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4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Solo 40-49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2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3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4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2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3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4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Solo 40-49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2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3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4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2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3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4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28:P30"/>
    <mergeCell ref="P5:P7"/>
    <mergeCell ref="P8:P10"/>
    <mergeCell ref="P15:P17"/>
    <mergeCell ref="P18:P20"/>
    <mergeCell ref="P25:P2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2018-03-25T08:31:23Z</dcterms:modified>
</cp:coreProperties>
</file>