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<sst xmlns="http://schemas.openxmlformats.org/spreadsheetml/2006/main" count="712" uniqueCount="67">
  <si>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</si>
  <si>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</si>
  <si>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</si>
  <si>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</si>
  <si>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</si>
  <si>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</si>
  <si>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</si>
  <si>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</si>
  <si>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</si>
  <si>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</si>
  <si>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</si>
  <si>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</si>
  <si>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</si>
  <si>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</si>
  <si>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</si>
  <si>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</si>
  <si>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</si>
  <si>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</si>
  <si>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</si>
  <si>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</si>
  <si>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</si>
  <si>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</si>
  <si>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</si>
  <si>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</si>
  <si>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</si>
  <si>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</si>
  <si>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</si>
  <si>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</si>
  <si>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</si>
  <si>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</si>
  <si>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</si>
  <si>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</si>
  <si>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</si>
  <si>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</si>
  <si>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</si>
  <si>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</si>
  <si>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</si>
  <si>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</si>
  <si>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</si>
  <si>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</si>
  <si>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</si>
  <si>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</si>
  <si>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</si>
  <si>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</si>
  <si>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</si>
  <si>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</si>
  <si>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</si>
  <si>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</si>
  <si>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</si>
  <si>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</si>
  <si>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</si>
  <si>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</si>
  <si>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</si>
  <si>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</si>
  <si>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</si>
  <si>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</si>
  <si>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</si>
  <si>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</si>
  <si>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</si>
  <si>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ZPC Amersfoort</t>
  </si>
  <si>
    <t>Sabrina Ijsenbout/Wendy Ijsenbout</t>
  </si>
  <si>
    <t>BRASS</t>
  </si>
  <si>
    <t>Fanny Bouvry/Laurence Lambremont</t>
  </si>
  <si>
    <t>MTV Urberach</t>
  </si>
  <si>
    <t>Hede Moos/Susanne Tietz</t>
  </si>
  <si>
    <t>Tania Reinbold/Manuela Eder</t>
  </si>
  <si>
    <t>Duo 40-49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</si>
</sst>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7" sqref="D7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61.210628019323664</v>
      </c>
      <c r="F4" s="73">
        <f>'Masters Free Routines'!D9</f>
        <v>58.916666666666664</v>
      </c>
      <c r="G4" s="73">
        <f>Tableau1[[#This Row],[Tech Routine Score:]]+Tableau1[[#This Row],[Free Routine Score:]]</f>
        <v>120.12729468599034</v>
      </c>
      <c r="H4" s="73">
        <f>Tableau1[[#This Row],[Total Score (200)]]/2</f>
        <v>60.063647342995168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 t="s">
        <v>61</v>
      </c>
      <c r="D5" s="85" t="s">
        <v>62</v>
      </c>
      <c r="E5" s="76">
        <f>'MASTERS Tech Routines'!D20</f>
        <v>55.958454106280186</v>
      </c>
      <c r="F5" s="73">
        <f>'Masters Free Routines'!D19</f>
        <v>56.4</v>
      </c>
      <c r="G5" s="73">
        <f>Tableau1[[#This Row],[Tech Routine Score:]]+Tableau1[[#This Row],[Free Routine Score:]]</f>
        <v>112.35845410628019</v>
      </c>
      <c r="H5" s="73">
        <f>Tableau1[[#This Row],[Total Score (200)]]/2</f>
        <v>56.179227053140096</v>
      </c>
      <c r="I5" s="61">
        <f>RANK(Tableau1[[#This Row],[Total Score (200)]],Tableau1[Total Score (200)])</f>
        <v>4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 t="s">
        <v>63</v>
      </c>
      <c r="D6" s="84" t="s">
        <v>64</v>
      </c>
      <c r="E6" s="76">
        <f>'MASTERS Tech Routines'!D33</f>
        <v>56.988405797101443</v>
      </c>
      <c r="F6" s="73">
        <f>'Masters Free Routines'!D29</f>
        <v>57.116666666666681</v>
      </c>
      <c r="G6" s="73">
        <f>Tableau1[[#This Row],[Tech Routine Score:]]+Tableau1[[#This Row],[Free Routine Score:]]</f>
        <v>114.10507246376812</v>
      </c>
      <c r="H6" s="73">
        <f>Tableau1[[#This Row],[Total Score (200)]]/2</f>
        <v>57.052536231884062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7" spans="2:10" x14ac:dyDescent="0.25">
      <c r="B7" s="50">
        <v>4</v>
      </c>
      <c r="C7" s="78" t="s">
        <v>63</v>
      </c>
      <c r="D7" s="79" t="s">
        <v>65</v>
      </c>
      <c r="E7" s="76">
        <f>'MASTERS Tech Routines'!D46</f>
        <v>57.91304347826086</v>
      </c>
      <c r="F7" s="73">
        <f>'Masters Free Routines'!D39</f>
        <v>59.316666666666677</v>
      </c>
      <c r="G7" s="73">
        <f>Tableau1[[#This Row],[Tech Routine Score:]]+Tableau1[[#This Row],[Free Routine Score:]]</f>
        <v>117.22971014492754</v>
      </c>
      <c r="H7" s="73">
        <f>Tableau1[[#This Row],[Total Score (200)]]/2</f>
        <v>58.614855072463769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5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5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5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5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5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5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5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5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5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5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5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7" zoomScale="80" zoomScaleNormal="80" workbookViewId="0">
      <selection activeCell="N51" sqref="N51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66</v>
      </c>
      <c r="B3" s="26" t="s">
        <v>23</v>
      </c>
      <c r="C3" s="28"/>
      <c r="D3" s="60" t="str">
        <f>Summary!C4</f>
        <v>ZPC Amersfoort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Sabrina Ijsenbout/Wendy Ijsenbout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6.3</v>
      </c>
      <c r="J6" s="63">
        <v>6.1</v>
      </c>
      <c r="K6" s="63">
        <v>6.1</v>
      </c>
      <c r="L6" s="63">
        <v>5.6</v>
      </c>
      <c r="M6" s="63">
        <v>6.1</v>
      </c>
      <c r="N6" s="86">
        <f>SUM(I6:M6)-MIN(I6:M6)-MAX(I6:M6)</f>
        <v>18.3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61.210628019323664</v>
      </c>
      <c r="E7" s="33"/>
      <c r="F7" s="10"/>
      <c r="G7" s="2" t="s">
        <v>50</v>
      </c>
      <c r="H7" s="2"/>
      <c r="I7" s="63">
        <v>6.3</v>
      </c>
      <c r="J7" s="63">
        <v>6.5</v>
      </c>
      <c r="K7" s="63">
        <v>5.8</v>
      </c>
      <c r="L7" s="63">
        <v>6</v>
      </c>
      <c r="M7" s="63">
        <v>6.4</v>
      </c>
      <c r="N7" s="86">
        <f t="shared" ref="N7" si="0">SUM(I7:M7)-MIN(I7:M7)-MAX(I7:M7)</f>
        <v>18.7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6.7</v>
      </c>
      <c r="J8" s="63">
        <v>6.4</v>
      </c>
      <c r="K8" s="63">
        <v>5.8</v>
      </c>
      <c r="L8" s="63">
        <v>6.2</v>
      </c>
      <c r="M8" s="63">
        <v>6</v>
      </c>
      <c r="N8" s="80">
        <f>((SUM(I8:M8)-MIN(I8:M8)-MAX(I8:M8))/3)*H8</f>
        <v>9.9200000000000017</v>
      </c>
      <c r="O8" s="88">
        <f>SUM(N8:N12)/SUM(H8:H12)*4</f>
        <v>24.210628019323671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6.2</v>
      </c>
      <c r="J9" s="63">
        <v>6.4</v>
      </c>
      <c r="K9" s="63">
        <v>5.9</v>
      </c>
      <c r="L9" s="63">
        <v>5.5</v>
      </c>
      <c r="M9" s="63">
        <v>6.1</v>
      </c>
      <c r="N9" s="20">
        <f t="shared" ref="N9:N12" si="1">((SUM(I9:M9)-MIN(I9:M9)-MAX(I9:M9))/3)*H9</f>
        <v>7.8866666666666676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5.8</v>
      </c>
      <c r="J10" s="63">
        <v>6.5</v>
      </c>
      <c r="K10" s="63">
        <v>6</v>
      </c>
      <c r="L10" s="63">
        <v>5.7</v>
      </c>
      <c r="M10" s="63">
        <v>5.6</v>
      </c>
      <c r="N10" s="20">
        <f t="shared" si="1"/>
        <v>6.416666666666667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6</v>
      </c>
      <c r="J11" s="63">
        <v>6.6</v>
      </c>
      <c r="K11" s="63">
        <v>5.8</v>
      </c>
      <c r="L11" s="63">
        <v>5.9</v>
      </c>
      <c r="M11" s="63">
        <v>6.3</v>
      </c>
      <c r="N11" s="20">
        <f t="shared" si="1"/>
        <v>7.8866666666666658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6</v>
      </c>
      <c r="J12" s="63">
        <v>6.5</v>
      </c>
      <c r="K12" s="63">
        <v>6</v>
      </c>
      <c r="L12" s="63">
        <v>6.1</v>
      </c>
      <c r="M12" s="63">
        <v>5.5</v>
      </c>
      <c r="N12" s="20">
        <f t="shared" si="1"/>
        <v>9.653333333333336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61.210628019323664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Duo 40-49</v>
      </c>
      <c r="B16" s="26" t="s">
        <v>23</v>
      </c>
      <c r="C16" s="28"/>
      <c r="D16" s="60" t="str">
        <f>Summary!C5</f>
        <v>BRASS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Fanny Bouvry/Laurence Lambremont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5.3</v>
      </c>
      <c r="J19" s="63">
        <v>5.6</v>
      </c>
      <c r="K19" s="63">
        <v>5.2</v>
      </c>
      <c r="L19" s="63">
        <v>5</v>
      </c>
      <c r="M19" s="63">
        <v>5.4</v>
      </c>
      <c r="N19" s="86">
        <f>SUM(I19:M19)-MIN(I19:M19)-MAX(I19:M19)</f>
        <v>15.9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55.958454106280186</v>
      </c>
      <c r="E20" s="33"/>
      <c r="F20" s="10"/>
      <c r="G20" s="2" t="s">
        <v>50</v>
      </c>
      <c r="H20" s="2"/>
      <c r="I20" s="63">
        <v>6.2</v>
      </c>
      <c r="J20" s="63">
        <v>6.1</v>
      </c>
      <c r="K20" s="63">
        <v>6.1</v>
      </c>
      <c r="L20" s="63">
        <v>5.4</v>
      </c>
      <c r="M20" s="63">
        <v>5.7</v>
      </c>
      <c r="N20" s="86">
        <f t="shared" ref="N20" si="2">SUM(I20:M20)-MIN(I20:M20)-MAX(I20:M20)</f>
        <v>17.899999999999995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5.9</v>
      </c>
      <c r="J21" s="63">
        <v>5.8</v>
      </c>
      <c r="K21" s="63">
        <v>5.4</v>
      </c>
      <c r="L21" s="63">
        <v>5.5</v>
      </c>
      <c r="M21" s="63">
        <v>5.6</v>
      </c>
      <c r="N21" s="80">
        <f>((SUM(I21:M21)-MIN(I21:M21)-MAX(I21:M21))/3)*H21</f>
        <v>9.0133333333333372</v>
      </c>
      <c r="O21" s="88">
        <f>SUM(N21:N25)/SUM(H21:H25)*4</f>
        <v>22.158454106280193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6</v>
      </c>
      <c r="J22" s="63">
        <v>5.7</v>
      </c>
      <c r="K22" s="63">
        <v>5.2</v>
      </c>
      <c r="L22" s="63">
        <v>5.3</v>
      </c>
      <c r="M22" s="63">
        <v>5.6</v>
      </c>
      <c r="N22" s="20">
        <f t="shared" ref="N22:N25" si="3">((SUM(I22:M22)-MIN(I22:M22)-MAX(I22:M22))/3)*H22</f>
        <v>7.1933333333333325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5.8</v>
      </c>
      <c r="J23" s="63">
        <v>5.5</v>
      </c>
      <c r="K23" s="63">
        <v>5.2</v>
      </c>
      <c r="L23" s="63">
        <v>5.7</v>
      </c>
      <c r="M23" s="63">
        <v>5.4</v>
      </c>
      <c r="N23" s="20">
        <f t="shared" si="3"/>
        <v>6.0866666666666678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5.7</v>
      </c>
      <c r="J24" s="63">
        <v>5.8</v>
      </c>
      <c r="K24" s="63">
        <v>5.5</v>
      </c>
      <c r="L24" s="63">
        <v>5.4</v>
      </c>
      <c r="M24" s="63">
        <v>5.5</v>
      </c>
      <c r="N24" s="20">
        <f t="shared" si="3"/>
        <v>7.2366666666666664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5.5</v>
      </c>
      <c r="J25" s="63">
        <v>5.7</v>
      </c>
      <c r="K25" s="63">
        <v>5.3</v>
      </c>
      <c r="L25" s="63">
        <v>5.5</v>
      </c>
      <c r="M25" s="63">
        <v>5.3</v>
      </c>
      <c r="N25" s="20">
        <f t="shared" si="3"/>
        <v>8.6933333333333334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55.958454106280186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Duo 40-49</v>
      </c>
      <c r="B29" s="26" t="s">
        <v>23</v>
      </c>
      <c r="C29" s="28"/>
      <c r="D29" s="60" t="str">
        <f>Summary!C6</f>
        <v>MTV Urberach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Hede Moos/Susanne Tietz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5.8</v>
      </c>
      <c r="J32" s="63">
        <v>5.8</v>
      </c>
      <c r="K32" s="63">
        <v>5.9</v>
      </c>
      <c r="L32" s="63">
        <v>5.2</v>
      </c>
      <c r="M32" s="63">
        <v>5.6</v>
      </c>
      <c r="N32" s="86">
        <f>SUM(I32:M32)-MIN(I32:M32)-MAX(I32:M32)</f>
        <v>17.199999999999996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56.988405797101443</v>
      </c>
      <c r="E33" s="33"/>
      <c r="F33" s="10"/>
      <c r="G33" s="2" t="s">
        <v>50</v>
      </c>
      <c r="H33" s="2"/>
      <c r="I33" s="63">
        <v>5.2</v>
      </c>
      <c r="J33" s="63">
        <v>6.5</v>
      </c>
      <c r="K33" s="63">
        <v>5.5</v>
      </c>
      <c r="L33" s="63">
        <v>6</v>
      </c>
      <c r="M33" s="63">
        <v>5.9</v>
      </c>
      <c r="N33" s="86">
        <f t="shared" ref="N33" si="4">SUM(I33:M33)-MIN(I33:M33)-MAX(I33:M33)</f>
        <v>17.400000000000002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5.5</v>
      </c>
      <c r="J34" s="63">
        <v>6</v>
      </c>
      <c r="K34" s="63">
        <v>5.5</v>
      </c>
      <c r="L34" s="63">
        <v>5.4</v>
      </c>
      <c r="M34" s="63">
        <v>5.4</v>
      </c>
      <c r="N34" s="80">
        <f>((SUM(I34:M34)-MIN(I34:M34)-MAX(I34:M34))/3)*H34</f>
        <v>8.7466666666666661</v>
      </c>
      <c r="O34" s="88">
        <f>SUM(N34:N38)/SUM(H34:H38)*4</f>
        <v>22.388405797101445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6</v>
      </c>
      <c r="J35" s="63">
        <v>6.2</v>
      </c>
      <c r="K35" s="63">
        <v>5.6</v>
      </c>
      <c r="L35" s="63">
        <v>5.6</v>
      </c>
      <c r="M35" s="63">
        <v>5.5</v>
      </c>
      <c r="N35" s="20">
        <f t="shared" ref="N35:N38" si="5">((SUM(I35:M35)-MIN(I35:M35)-MAX(I35:M35))/3)*H35</f>
        <v>7.453333333333334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5.9</v>
      </c>
      <c r="J36" s="63">
        <v>6.2</v>
      </c>
      <c r="K36" s="63">
        <v>5</v>
      </c>
      <c r="L36" s="63">
        <v>5.3</v>
      </c>
      <c r="M36" s="63">
        <v>5.3</v>
      </c>
      <c r="N36" s="20">
        <f t="shared" si="5"/>
        <v>6.0500000000000016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5.8</v>
      </c>
      <c r="J37" s="63">
        <v>6.1</v>
      </c>
      <c r="K37" s="63">
        <v>5.7</v>
      </c>
      <c r="L37" s="63">
        <v>5.5</v>
      </c>
      <c r="M37" s="63">
        <v>5.6</v>
      </c>
      <c r="N37" s="20">
        <f t="shared" si="5"/>
        <v>7.4099999999999984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6</v>
      </c>
      <c r="J38" s="63">
        <v>5.9</v>
      </c>
      <c r="K38" s="63">
        <v>5.6</v>
      </c>
      <c r="L38" s="63">
        <v>5.2</v>
      </c>
      <c r="M38" s="63">
        <v>5.3</v>
      </c>
      <c r="N38" s="20">
        <f t="shared" si="5"/>
        <v>8.9600000000000009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56.988405797101443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Duo 40-49</v>
      </c>
      <c r="B42" s="26" t="s">
        <v>23</v>
      </c>
      <c r="C42" s="28"/>
      <c r="D42" s="60" t="str">
        <f>Summary!C7</f>
        <v>MTV Urberach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Tania Reinbold/Manuela Eder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6.2</v>
      </c>
      <c r="J45" s="63">
        <v>5.7</v>
      </c>
      <c r="K45" s="63">
        <v>5.8</v>
      </c>
      <c r="L45" s="63">
        <v>5.0999999999999996</v>
      </c>
      <c r="M45" s="63">
        <v>5.5</v>
      </c>
      <c r="N45" s="86">
        <f>SUM(I45:M45)-MIN(I45:M45)-MAX(I45:M45)</f>
        <v>16.999999999999996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57.91304347826086</v>
      </c>
      <c r="E46" s="33"/>
      <c r="F46" s="10"/>
      <c r="G46" s="2" t="s">
        <v>50</v>
      </c>
      <c r="H46" s="2"/>
      <c r="I46" s="63">
        <v>6.5</v>
      </c>
      <c r="J46" s="63">
        <v>6.4</v>
      </c>
      <c r="K46" s="63">
        <v>5.6</v>
      </c>
      <c r="L46" s="63">
        <v>5.7</v>
      </c>
      <c r="M46" s="63">
        <v>5.7</v>
      </c>
      <c r="N46" s="86">
        <f t="shared" ref="N46" si="6">SUM(I46:M46)-MIN(I46:M46)-MAX(I46:M46)</f>
        <v>17.799999999999997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6</v>
      </c>
      <c r="J47" s="63">
        <v>6</v>
      </c>
      <c r="K47" s="63">
        <v>5.5</v>
      </c>
      <c r="L47" s="63">
        <v>6.3</v>
      </c>
      <c r="M47" s="63">
        <v>5.7</v>
      </c>
      <c r="N47" s="80">
        <f>((SUM(I47:M47)-MIN(I47:M47)-MAX(I47:M47))/3)*H47</f>
        <v>9.44</v>
      </c>
      <c r="O47" s="88">
        <f>SUM(N47:N51)/SUM(H47:H51)*4</f>
        <v>23.113043478260867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6</v>
      </c>
      <c r="J48" s="63">
        <v>5.7</v>
      </c>
      <c r="K48" s="63">
        <v>5.7</v>
      </c>
      <c r="L48" s="63">
        <v>5.9</v>
      </c>
      <c r="M48" s="63">
        <v>5.7</v>
      </c>
      <c r="N48" s="20">
        <f t="shared" ref="N48:N51" si="7">((SUM(I48:M48)-MIN(I48:M48)-MAX(I48:M48))/3)*H48</f>
        <v>7.4966666666666653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5.5</v>
      </c>
      <c r="J49" s="63">
        <v>5.8</v>
      </c>
      <c r="K49" s="63">
        <v>5.2</v>
      </c>
      <c r="L49" s="63">
        <v>6.2</v>
      </c>
      <c r="M49" s="63">
        <v>5.4</v>
      </c>
      <c r="N49" s="20">
        <f t="shared" si="7"/>
        <v>6.1233333333333348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6</v>
      </c>
      <c r="J50" s="63">
        <v>5.6</v>
      </c>
      <c r="K50" s="63">
        <v>5.9</v>
      </c>
      <c r="L50" s="63">
        <v>6.2</v>
      </c>
      <c r="M50" s="63">
        <v>5.6</v>
      </c>
      <c r="N50" s="20">
        <f t="shared" si="7"/>
        <v>7.5833333333333321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6</v>
      </c>
      <c r="J51" s="63">
        <v>5.8</v>
      </c>
      <c r="K51" s="63">
        <v>5.5</v>
      </c>
      <c r="L51" s="63">
        <v>6.3</v>
      </c>
      <c r="M51" s="63">
        <v>5.3</v>
      </c>
      <c r="N51" s="20">
        <f t="shared" si="7"/>
        <v>9.2266666666666666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57.91304347826086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Duo 40-49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Duo 40-49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Duo 40-49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Duo 40-49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Duo 40-49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Duo 40-49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Duo 40-49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Duo 40-49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Duo 40-49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Duo 40-49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Duo 40-49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topLeftCell="A22" zoomScale="80" zoomScaleNormal="80" workbookViewId="0">
      <selection activeCell="M41" sqref="M4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66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ZPC Amersfoort</v>
      </c>
      <c r="E5" s="33"/>
      <c r="F5" s="39"/>
      <c r="G5" s="46" t="s">
        <v>5</v>
      </c>
      <c r="H5" s="47" t="s">
        <v>11</v>
      </c>
      <c r="I5" s="66">
        <v>6.2</v>
      </c>
      <c r="J5" s="66">
        <v>5.5</v>
      </c>
      <c r="K5" s="66">
        <v>5.6</v>
      </c>
      <c r="L5" s="66">
        <v>5</v>
      </c>
      <c r="M5" s="66">
        <v>5.9</v>
      </c>
      <c r="N5" s="55">
        <f t="shared" ref="N5:N10" si="0">((SUM(I5:M5)-MIN(I5:M5)-MAX(I5:M5)))/3</f>
        <v>5.6666666666666652</v>
      </c>
      <c r="O5" s="51">
        <v>0.4</v>
      </c>
      <c r="P5" s="92">
        <f>(N5*O5+N6*O6+N7*O7)*10</f>
        <v>56.36666666666666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5.9</v>
      </c>
      <c r="J6" s="63">
        <v>5.7</v>
      </c>
      <c r="K6" s="63">
        <v>5.6</v>
      </c>
      <c r="L6" s="63">
        <v>4.7</v>
      </c>
      <c r="M6" s="63">
        <v>5.5</v>
      </c>
      <c r="N6" s="56">
        <f>((SUM(I6:M6)-MIN(I6:M6)-MAX(I6:M6)))/3</f>
        <v>5.6000000000000014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Sabrina Ijsenbout/Wendy Ijsenbout</v>
      </c>
      <c r="E7" s="33"/>
      <c r="F7" s="39"/>
      <c r="G7" s="44"/>
      <c r="H7" s="1" t="s">
        <v>10</v>
      </c>
      <c r="I7" s="67">
        <v>6</v>
      </c>
      <c r="J7" s="67">
        <v>5.7</v>
      </c>
      <c r="K7" s="67">
        <v>5.6</v>
      </c>
      <c r="L7" s="67">
        <v>4.7</v>
      </c>
      <c r="M7" s="67">
        <v>5.6</v>
      </c>
      <c r="N7" s="57">
        <f t="shared" si="0"/>
        <v>5.633333333333332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6.1</v>
      </c>
      <c r="J8" s="66">
        <v>5.8</v>
      </c>
      <c r="K8" s="66">
        <v>5.5</v>
      </c>
      <c r="L8" s="66">
        <v>6.4</v>
      </c>
      <c r="M8" s="66">
        <v>6.5</v>
      </c>
      <c r="N8" s="55">
        <f t="shared" si="0"/>
        <v>6.0999999999999988</v>
      </c>
      <c r="O8" s="51">
        <v>0.5</v>
      </c>
      <c r="P8" s="92">
        <f>(N8*O8+N9*O9+N10*O10)*10</f>
        <v>61.466666666666669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58.916666666666664</v>
      </c>
      <c r="E9" s="33"/>
      <c r="F9" s="39"/>
      <c r="G9" s="48"/>
      <c r="H9" s="6" t="s">
        <v>13</v>
      </c>
      <c r="I9" s="63">
        <v>6.3</v>
      </c>
      <c r="J9" s="63">
        <v>6</v>
      </c>
      <c r="K9" s="63">
        <v>5.6</v>
      </c>
      <c r="L9" s="63">
        <v>6.5</v>
      </c>
      <c r="M9" s="63">
        <v>6.4</v>
      </c>
      <c r="N9" s="56">
        <f t="shared" si="0"/>
        <v>6.2333333333333316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6.2</v>
      </c>
      <c r="J10" s="68">
        <v>5.7</v>
      </c>
      <c r="K10" s="68">
        <v>5.8</v>
      </c>
      <c r="L10" s="68">
        <v>6.4</v>
      </c>
      <c r="M10" s="68">
        <v>6.6</v>
      </c>
      <c r="N10" s="58">
        <f t="shared" si="0"/>
        <v>6.1333333333333355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Duo 40-49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BRASS</v>
      </c>
      <c r="E15" s="33"/>
      <c r="F15" s="39"/>
      <c r="G15" s="46" t="s">
        <v>5</v>
      </c>
      <c r="H15" s="47" t="s">
        <v>11</v>
      </c>
      <c r="I15" s="66">
        <v>5.8</v>
      </c>
      <c r="J15" s="66">
        <v>5.5</v>
      </c>
      <c r="K15" s="66">
        <v>5.6</v>
      </c>
      <c r="L15" s="66">
        <v>4.7</v>
      </c>
      <c r="M15" s="66">
        <v>5.6</v>
      </c>
      <c r="N15" s="55">
        <f t="shared" ref="N15:N20" si="1">((SUM(I15:M15)-MIN(I15:M15)-MAX(I15:M15)))/3</f>
        <v>5.5666666666666655</v>
      </c>
      <c r="O15" s="51">
        <v>0.4</v>
      </c>
      <c r="P15" s="92">
        <f>(N15*O15+N16*O16+N17*O17)*10</f>
        <v>55.066666666666663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5.6</v>
      </c>
      <c r="J16" s="63">
        <v>5.6</v>
      </c>
      <c r="K16" s="63">
        <v>5.2</v>
      </c>
      <c r="L16" s="63">
        <v>4.5</v>
      </c>
      <c r="M16" s="63">
        <v>5.2</v>
      </c>
      <c r="N16" s="56">
        <f t="shared" si="1"/>
        <v>5.333333333333333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Fanny Bouvry/Laurence Lambremont</v>
      </c>
      <c r="E17" s="33"/>
      <c r="F17" s="39"/>
      <c r="G17" s="44"/>
      <c r="H17" s="1" t="s">
        <v>10</v>
      </c>
      <c r="I17" s="67">
        <v>5.7</v>
      </c>
      <c r="J17" s="67">
        <v>5.8</v>
      </c>
      <c r="K17" s="67">
        <v>5.5</v>
      </c>
      <c r="L17" s="67">
        <v>4.5</v>
      </c>
      <c r="M17" s="67">
        <v>5.6</v>
      </c>
      <c r="N17" s="57">
        <f t="shared" si="1"/>
        <v>5.6000000000000005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5.7</v>
      </c>
      <c r="J18" s="66">
        <v>5.8</v>
      </c>
      <c r="K18" s="66">
        <v>5.7</v>
      </c>
      <c r="L18" s="66">
        <v>5.7</v>
      </c>
      <c r="M18" s="66">
        <v>5.8</v>
      </c>
      <c r="N18" s="55">
        <f t="shared" si="1"/>
        <v>5.7333333333333334</v>
      </c>
      <c r="O18" s="51">
        <v>0.5</v>
      </c>
      <c r="P18" s="92">
        <f>(N18*O18+N19*O19+N20*O20)*10</f>
        <v>57.733333333333334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56.4</v>
      </c>
      <c r="E19" s="33"/>
      <c r="F19" s="39"/>
      <c r="G19" s="48"/>
      <c r="H19" s="6" t="s">
        <v>13</v>
      </c>
      <c r="I19" s="63">
        <v>5.8</v>
      </c>
      <c r="J19" s="63">
        <v>5.9</v>
      </c>
      <c r="K19" s="63">
        <v>5.7</v>
      </c>
      <c r="L19" s="63">
        <v>6</v>
      </c>
      <c r="M19" s="63">
        <v>5.7</v>
      </c>
      <c r="N19" s="56">
        <f t="shared" si="1"/>
        <v>5.8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5.7</v>
      </c>
      <c r="J20" s="68">
        <v>5.9</v>
      </c>
      <c r="K20" s="68">
        <v>5.8</v>
      </c>
      <c r="L20" s="68">
        <v>5.9</v>
      </c>
      <c r="M20" s="68">
        <v>5.8</v>
      </c>
      <c r="N20" s="58">
        <f t="shared" si="1"/>
        <v>5.8333333333333357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Duo 40-49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MTV Urberach</v>
      </c>
      <c r="E25" s="33"/>
      <c r="F25" s="39"/>
      <c r="G25" s="46" t="s">
        <v>5</v>
      </c>
      <c r="H25" s="47" t="s">
        <v>11</v>
      </c>
      <c r="I25" s="66">
        <v>6</v>
      </c>
      <c r="J25" s="66">
        <v>5.7</v>
      </c>
      <c r="K25" s="66">
        <v>5.4</v>
      </c>
      <c r="L25" s="66">
        <v>4.5999999999999996</v>
      </c>
      <c r="M25" s="66">
        <v>5.8</v>
      </c>
      <c r="N25" s="55">
        <f t="shared" ref="N25:N30" si="2">((SUM(I25:M25)-MIN(I25:M25)-MAX(I25:M25)))/3</f>
        <v>5.6333333333333355</v>
      </c>
      <c r="O25" s="51">
        <v>0.4</v>
      </c>
      <c r="P25" s="92">
        <f>(N25*O25+N26*O26+N27*O27)*10</f>
        <v>56.133333333333354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5.7</v>
      </c>
      <c r="J26" s="63">
        <v>5.9</v>
      </c>
      <c r="K26" s="63">
        <v>5.3</v>
      </c>
      <c r="L26" s="63">
        <v>4.4000000000000004</v>
      </c>
      <c r="M26" s="63">
        <v>5.7</v>
      </c>
      <c r="N26" s="56">
        <f t="shared" si="2"/>
        <v>5.5666666666666673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Hede Moos/Susanne Tietz</v>
      </c>
      <c r="E27" s="33"/>
      <c r="F27" s="39"/>
      <c r="G27" s="44"/>
      <c r="H27" s="1" t="s">
        <v>10</v>
      </c>
      <c r="I27" s="67">
        <v>6.2</v>
      </c>
      <c r="J27" s="67">
        <v>5.9</v>
      </c>
      <c r="K27" s="67">
        <v>5.3</v>
      </c>
      <c r="L27" s="67">
        <v>4.5</v>
      </c>
      <c r="M27" s="67">
        <v>5.7</v>
      </c>
      <c r="N27" s="57">
        <f t="shared" si="2"/>
        <v>5.6333333333333337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6.2</v>
      </c>
      <c r="J28" s="66">
        <v>5.8</v>
      </c>
      <c r="K28" s="66">
        <v>5.3</v>
      </c>
      <c r="L28" s="66">
        <v>5.5</v>
      </c>
      <c r="M28" s="66">
        <v>6.8</v>
      </c>
      <c r="N28" s="55">
        <f t="shared" si="2"/>
        <v>5.833333333333333</v>
      </c>
      <c r="O28" s="51">
        <v>0.5</v>
      </c>
      <c r="P28" s="92">
        <f>(N28*O28+N29*O29+N30*O30)*10</f>
        <v>58.100000000000009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57.116666666666681</v>
      </c>
      <c r="E29" s="33"/>
      <c r="F29" s="39"/>
      <c r="G29" s="48"/>
      <c r="H29" s="6" t="s">
        <v>13</v>
      </c>
      <c r="I29" s="63">
        <v>6.1</v>
      </c>
      <c r="J29" s="63">
        <v>5.7</v>
      </c>
      <c r="K29" s="63">
        <v>5.3</v>
      </c>
      <c r="L29" s="63">
        <v>5.4</v>
      </c>
      <c r="M29" s="63">
        <v>6.6</v>
      </c>
      <c r="N29" s="56">
        <f t="shared" si="2"/>
        <v>5.7333333333333343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6.1</v>
      </c>
      <c r="J30" s="68">
        <v>6</v>
      </c>
      <c r="K30" s="68">
        <v>5.4</v>
      </c>
      <c r="L30" s="68">
        <v>5.5</v>
      </c>
      <c r="M30" s="68">
        <v>6.2</v>
      </c>
      <c r="N30" s="58">
        <f t="shared" si="2"/>
        <v>5.8666666666666663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Duo 40-49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>MTV Urberach</v>
      </c>
      <c r="E35" s="33"/>
      <c r="F35" s="39"/>
      <c r="G35" s="46" t="s">
        <v>5</v>
      </c>
      <c r="H35" s="47" t="s">
        <v>11</v>
      </c>
      <c r="I35" s="66">
        <v>5.9</v>
      </c>
      <c r="J35" s="66">
        <v>6.2</v>
      </c>
      <c r="K35" s="66">
        <v>6</v>
      </c>
      <c r="L35" s="66">
        <v>4.5</v>
      </c>
      <c r="M35" s="66">
        <v>5.8</v>
      </c>
      <c r="N35" s="55">
        <f t="shared" ref="N35:N40" si="3">((SUM(I35:M35)-MIN(I35:M35)-MAX(I35:M35)))/3</f>
        <v>5.9000000000000012</v>
      </c>
      <c r="O35" s="51">
        <v>0.4</v>
      </c>
      <c r="P35" s="92">
        <f>(N35*O35+N36*O36+N37*O37)*10</f>
        <v>57.500000000000007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5.6</v>
      </c>
      <c r="J36" s="63">
        <v>6</v>
      </c>
      <c r="K36" s="63">
        <v>5.7</v>
      </c>
      <c r="L36" s="63">
        <v>4.3</v>
      </c>
      <c r="M36" s="63">
        <v>5.6</v>
      </c>
      <c r="N36" s="56">
        <f t="shared" si="3"/>
        <v>5.6333333333333337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Tania Reinbold/Manuela Eder</v>
      </c>
      <c r="E37" s="33"/>
      <c r="F37" s="39"/>
      <c r="G37" s="44"/>
      <c r="H37" s="1" t="s">
        <v>10</v>
      </c>
      <c r="I37" s="67">
        <v>5.7</v>
      </c>
      <c r="J37" s="67">
        <v>6.1</v>
      </c>
      <c r="K37" s="67">
        <v>5.7</v>
      </c>
      <c r="L37" s="67">
        <v>4.4000000000000004</v>
      </c>
      <c r="M37" s="67">
        <v>5.6</v>
      </c>
      <c r="N37" s="57">
        <f t="shared" si="3"/>
        <v>5.666666666666667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6.4</v>
      </c>
      <c r="J38" s="66">
        <v>6</v>
      </c>
      <c r="K38" s="66">
        <v>5.3</v>
      </c>
      <c r="L38" s="66">
        <v>5.9</v>
      </c>
      <c r="M38" s="66">
        <v>6.6</v>
      </c>
      <c r="N38" s="55">
        <f t="shared" si="3"/>
        <v>6.1000000000000014</v>
      </c>
      <c r="O38" s="51">
        <v>0.5</v>
      </c>
      <c r="P38" s="92">
        <f>(N38*O38+N39*O39+N40*O40)*10</f>
        <v>61.133333333333354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59.316666666666677</v>
      </c>
      <c r="E39" s="33"/>
      <c r="F39" s="39"/>
      <c r="G39" s="48"/>
      <c r="H39" s="6" t="s">
        <v>13</v>
      </c>
      <c r="I39" s="63">
        <v>6.3</v>
      </c>
      <c r="J39" s="63">
        <v>6</v>
      </c>
      <c r="K39" s="63">
        <v>5.4</v>
      </c>
      <c r="L39" s="63">
        <v>6.2</v>
      </c>
      <c r="M39" s="63">
        <v>6.7</v>
      </c>
      <c r="N39" s="56">
        <f t="shared" si="3"/>
        <v>6.1666666666666679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6.3</v>
      </c>
      <c r="J40" s="68">
        <v>5.8</v>
      </c>
      <c r="K40" s="68">
        <v>5.4</v>
      </c>
      <c r="L40" s="68">
        <v>6.1</v>
      </c>
      <c r="M40" s="68">
        <v>6.6</v>
      </c>
      <c r="N40" s="58">
        <f t="shared" si="3"/>
        <v>6.0666666666666673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Duo 40-49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Duo 40-49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Duo 40-49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Duo 40-49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Duo 40-49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Duo 40-49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Duo 40-49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Duo 40-49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Duo 40-49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Duo 40-49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Duo 40-49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2018-03-25T13:43:35Z</dcterms:modified>
</cp:coreProperties>
</file>