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170" windowHeight="657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<sst xmlns="http://schemas.openxmlformats.org/spreadsheetml/2006/main" count="706" uniqueCount="62">
  <si>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</si>
  <si>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</si>
  <si>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</si>
  <si>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</si>
  <si>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</si>
  <si>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</si>
  <si>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</si>
  <si>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</si>
  <si>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</si>
  <si>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</si>
  <si>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</si>
  <si>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</si>
  <si>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</si>
  <si>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</si>
  <si>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</si>
  <si>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</si>
  <si>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</si>
  <si>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</si>
  <si>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</si>
  <si>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</si>
  <si>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</si>
  <si>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</si>
  <si>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</si>
  <si>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</si>
  <si>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</si>
  <si>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</si>
  <si>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</si>
  <si>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</si>
  <si>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</si>
  <si>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</si>
  <si>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</si>
  <si>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</si>
  <si>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</si>
  <si>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</si>
  <si>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</si>
  <si>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</si>
  <si>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</si>
  <si>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</si>
  <si>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</si>
  <si>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</si>
  <si>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</si>
  <si>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</si>
  <si>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</si>
  <si>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</si>
  <si>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</si>
  <si>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</si>
  <si>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</si>
  <si>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</si>
  <si>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</si>
  <si>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</si>
  <si>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</si>
  <si>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</si>
  <si>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</si>
  <si>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</si>
  <si>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</si>
  <si>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</si>
  <si>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</si>
  <si>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</si>
  <si>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</si>
  <si>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MTV Urberach</t>
  </si>
  <si>
    <t>Gehrig / Domijan / Moos</t>
  </si>
  <si>
    <t>Trio 50-64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</si>
</sst>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 applyProtection="1">
      <alignment horizontal="center"/>
      <protection locked="0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C5" sqref="C5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33.7109375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1" t="s">
        <v>59</v>
      </c>
      <c r="D4" s="82" t="s">
        <v>60</v>
      </c>
      <c r="E4" s="76">
        <f>'MASTERS Tech Routines'!D7</f>
        <v>47.172463768115939</v>
      </c>
      <c r="F4" s="73">
        <f>'Masters Free Routines'!D9</f>
        <v>51.866666666666674</v>
      </c>
      <c r="G4" s="73">
        <f>Tableau1[[#This Row],[Tech Routine Score:]]+Tableau1[[#This Row],[Free Routine Score:]]</f>
        <v>99.039130434782606</v>
      </c>
      <c r="H4" s="73">
        <f>Tableau1[[#This Row],[Total Score (200)]]/2</f>
        <v>49.519565217391303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1"/>
      <c r="D5" s="83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1"/>
      <c r="D6" s="82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">
      <c r="B7" s="50">
        <v>4</v>
      </c>
      <c r="C7" s="85"/>
      <c r="D7" s="84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">
      <c r="B8" s="50">
        <v>5</v>
      </c>
      <c r="C8" s="85"/>
      <c r="D8" s="84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zoomScale="80" zoomScaleNormal="80" workbookViewId="0">
      <selection activeCell="Q4" sqref="Q4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61</v>
      </c>
      <c r="B3" s="26" t="s">
        <v>23</v>
      </c>
      <c r="C3" s="28"/>
      <c r="D3" s="60" t="str">
        <f>Summary!C4</f>
        <v>MTV Urberach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Gehrig / Domijan / Moos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4.8</v>
      </c>
      <c r="J6" s="63">
        <v>4.8</v>
      </c>
      <c r="K6" s="63">
        <v>5</v>
      </c>
      <c r="L6" s="63">
        <v>4.5</v>
      </c>
      <c r="M6" s="63">
        <v>5</v>
      </c>
      <c r="N6" s="86">
        <f>SUM(I6:M6)-MIN(I6:M6)-MAX(I6:M6)</f>
        <v>14.600000000000001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47.172463768115939</v>
      </c>
      <c r="E7" s="33"/>
      <c r="F7" s="10"/>
      <c r="G7" s="2" t="s">
        <v>50</v>
      </c>
      <c r="H7" s="2"/>
      <c r="I7" s="63">
        <v>5.2</v>
      </c>
      <c r="J7" s="63">
        <v>5.0999999999999996</v>
      </c>
      <c r="K7" s="63">
        <v>5.2</v>
      </c>
      <c r="L7" s="63">
        <v>4.8</v>
      </c>
      <c r="M7" s="63">
        <v>5.2</v>
      </c>
      <c r="N7" s="86">
        <f t="shared" ref="N7" si="0">SUM(I7:M7)-MIN(I7:M7)-MAX(I7:M7)</f>
        <v>15.5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4.7</v>
      </c>
      <c r="J8" s="63">
        <v>4.8</v>
      </c>
      <c r="K8" s="63">
        <v>5.2</v>
      </c>
      <c r="L8" s="63">
        <v>5.2</v>
      </c>
      <c r="M8" s="63">
        <v>5.9</v>
      </c>
      <c r="N8" s="78">
        <f>((SUM(I8:M8)-MIN(I8:M8)-MAX(I8:M8))/3)*H8</f>
        <v>8.1066666666666656</v>
      </c>
      <c r="O8" s="88">
        <f>SUM(N8:N12)/SUM(H8:H12)*4</f>
        <v>17.072463768115938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4.8</v>
      </c>
      <c r="J9" s="63">
        <v>5</v>
      </c>
      <c r="K9" s="63">
        <v>4.8</v>
      </c>
      <c r="L9" s="63">
        <v>5.0999999999999996</v>
      </c>
      <c r="M9" s="63">
        <v>6</v>
      </c>
      <c r="N9" s="20">
        <f t="shared" ref="N9:N12" si="1">((SUM(I9:M9)-MIN(I9:M9)-MAX(I9:M9))/3)*H9</f>
        <v>6.4566666666666679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20">
        <f t="shared" si="1"/>
        <v>0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4.4000000000000004</v>
      </c>
      <c r="J11" s="63">
        <v>4.5</v>
      </c>
      <c r="K11" s="63">
        <v>5.8</v>
      </c>
      <c r="L11" s="63">
        <v>5.0999999999999996</v>
      </c>
      <c r="M11" s="63">
        <v>6</v>
      </c>
      <c r="N11" s="20">
        <f t="shared" si="1"/>
        <v>6.6733333333333329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4.3</v>
      </c>
      <c r="J12" s="63">
        <v>4.8</v>
      </c>
      <c r="K12" s="63">
        <v>5.5</v>
      </c>
      <c r="L12" s="63">
        <v>5.0999999999999996</v>
      </c>
      <c r="M12" s="63">
        <v>6.1</v>
      </c>
      <c r="N12" s="20">
        <f t="shared" si="1"/>
        <v>8.2133333333333312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79" t="s">
        <v>51</v>
      </c>
      <c r="O13" s="80">
        <f>O8+N7+N6</f>
        <v>47.172463768115939</v>
      </c>
      <c r="P13" s="80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Trio 50-64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86">
        <f>SUM(I19:M19)-MIN(I19:M19)-MAX(I19:M19)</f>
        <v>0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86">
        <f t="shared" ref="N20" si="2">SUM(I20:M20)-MIN(I20:M20)-MAX(I20:M20)</f>
        <v>0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78">
        <f>((SUM(I21:M21)-MIN(I21:M21)-MAX(I21:M21))/3)*H21</f>
        <v>0</v>
      </c>
      <c r="O21" s="88">
        <f>SUM(N21:N25)/SUM(H21:H25)*4</f>
        <v>0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79" t="s">
        <v>51</v>
      </c>
      <c r="O26" s="80">
        <f>O21+N20+N19</f>
        <v>0</v>
      </c>
      <c r="P26" s="80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Trio 50-64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78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79" t="s">
        <v>51</v>
      </c>
      <c r="O39" s="80">
        <f>O34+N33+N32</f>
        <v>0</v>
      </c>
      <c r="P39" s="80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Trio 50-64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78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79" t="s">
        <v>51</v>
      </c>
      <c r="O52" s="80">
        <f>O47+N46+N45</f>
        <v>0</v>
      </c>
      <c r="P52" s="80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Trio 50-64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78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79" t="s">
        <v>51</v>
      </c>
      <c r="O65" s="80">
        <f>O60+N59+N58</f>
        <v>0</v>
      </c>
      <c r="P65" s="80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Trio 50-64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78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79" t="s">
        <v>51</v>
      </c>
      <c r="O78" s="80">
        <f>O73+N72+N71</f>
        <v>0</v>
      </c>
      <c r="P78" s="80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Trio 50-64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78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79" t="s">
        <v>51</v>
      </c>
      <c r="O91" s="80">
        <f>O86+N85+N84</f>
        <v>0</v>
      </c>
      <c r="P91" s="80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Trio 50-64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78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79" t="s">
        <v>51</v>
      </c>
      <c r="O104" s="80">
        <f>O99+N98+N97</f>
        <v>0</v>
      </c>
      <c r="P104" s="80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Trio 50-64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78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79" t="s">
        <v>51</v>
      </c>
      <c r="O117" s="80">
        <f>O112+N111+N110</f>
        <v>0</v>
      </c>
      <c r="P117" s="80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Trio 50-64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78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79" t="s">
        <v>51</v>
      </c>
      <c r="O130" s="80">
        <f>O125+N124+N123</f>
        <v>0</v>
      </c>
      <c r="P130" s="80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Trio 50-64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78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79" t="s">
        <v>51</v>
      </c>
      <c r="O143" s="80">
        <f>O138+N137+N136</f>
        <v>0</v>
      </c>
      <c r="P143" s="80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Trio 50-64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78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79" t="s">
        <v>51</v>
      </c>
      <c r="O156" s="80">
        <f>O151+N150+N149</f>
        <v>0</v>
      </c>
      <c r="P156" s="80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Trio 50-64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78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79" t="s">
        <v>51</v>
      </c>
      <c r="O169" s="80">
        <f>O164+N163+N162</f>
        <v>0</v>
      </c>
      <c r="P169" s="80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Trio 50-64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78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79" t="s">
        <v>51</v>
      </c>
      <c r="O182" s="80">
        <f>O177+N176+N175</f>
        <v>0</v>
      </c>
      <c r="P182" s="80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Trio 50-64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78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79" t="s">
        <v>51</v>
      </c>
      <c r="O195" s="80">
        <f>O190+N189+N188</f>
        <v>0</v>
      </c>
      <c r="P195" s="80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J11" sqref="J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MTV Urberach</v>
      </c>
      <c r="E5" s="33"/>
      <c r="F5" s="39"/>
      <c r="G5" s="46" t="s">
        <v>5</v>
      </c>
      <c r="H5" s="47" t="s">
        <v>11</v>
      </c>
      <c r="I5" s="66">
        <v>5.7</v>
      </c>
      <c r="J5" s="66">
        <v>5</v>
      </c>
      <c r="K5" s="66">
        <v>5</v>
      </c>
      <c r="L5" s="66">
        <v>5.0999999999999996</v>
      </c>
      <c r="M5" s="66">
        <v>5.0999999999999996</v>
      </c>
      <c r="N5" s="55">
        <f t="shared" ref="N5:N10" si="0">((SUM(I5:M5)-MIN(I5:M5)-MAX(I5:M5)))/3</f>
        <v>5.0666666666666664</v>
      </c>
      <c r="O5" s="51">
        <v>0.4</v>
      </c>
      <c r="P5" s="92">
        <f>(N5*O5+N6*O6+N7*O7)*10</f>
        <v>49.966666666666683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5.6</v>
      </c>
      <c r="J6" s="63">
        <v>5</v>
      </c>
      <c r="K6" s="63">
        <v>5</v>
      </c>
      <c r="L6" s="63">
        <v>5</v>
      </c>
      <c r="M6" s="63">
        <v>5</v>
      </c>
      <c r="N6" s="56">
        <f>((SUM(I6:M6)-MIN(I6:M6)-MAX(I6:M6)))/3</f>
        <v>5.0000000000000009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Gehrig / Domijan / Moos</v>
      </c>
      <c r="E7" s="33"/>
      <c r="F7" s="39"/>
      <c r="G7" s="44"/>
      <c r="H7" s="1" t="s">
        <v>10</v>
      </c>
      <c r="I7" s="67">
        <v>5.4</v>
      </c>
      <c r="J7" s="67">
        <v>4.7</v>
      </c>
      <c r="K7" s="67">
        <v>5</v>
      </c>
      <c r="L7" s="67">
        <v>4.8</v>
      </c>
      <c r="M7" s="67">
        <v>4.9000000000000004</v>
      </c>
      <c r="N7" s="57">
        <f t="shared" si="0"/>
        <v>4.9000000000000012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5.5</v>
      </c>
      <c r="J8" s="66">
        <v>4.9000000000000004</v>
      </c>
      <c r="K8" s="66">
        <v>5.5</v>
      </c>
      <c r="L8" s="66">
        <v>5.5</v>
      </c>
      <c r="M8" s="66">
        <v>5.4</v>
      </c>
      <c r="N8" s="55">
        <f t="shared" si="0"/>
        <v>5.4666666666666659</v>
      </c>
      <c r="O8" s="51">
        <v>0.5</v>
      </c>
      <c r="P8" s="92">
        <f>(N8*O8+N9*O9+N10*O10)*10</f>
        <v>53.766666666666659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51.866666666666674</v>
      </c>
      <c r="E9" s="33"/>
      <c r="F9" s="39"/>
      <c r="G9" s="48"/>
      <c r="H9" s="6" t="s">
        <v>13</v>
      </c>
      <c r="I9" s="63">
        <v>5.6</v>
      </c>
      <c r="J9" s="63">
        <v>5</v>
      </c>
      <c r="K9" s="63">
        <v>5.4</v>
      </c>
      <c r="L9" s="63">
        <v>5.0999999999999996</v>
      </c>
      <c r="M9" s="63">
        <v>5.7</v>
      </c>
      <c r="N9" s="56">
        <f t="shared" si="0"/>
        <v>5.3666666666666671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5.2</v>
      </c>
      <c r="J10" s="68">
        <v>4.8</v>
      </c>
      <c r="K10" s="68">
        <v>5.2</v>
      </c>
      <c r="L10" s="68">
        <v>5.0999999999999996</v>
      </c>
      <c r="M10" s="68">
        <v>5.5</v>
      </c>
      <c r="N10" s="58">
        <f t="shared" si="0"/>
        <v>5.1666666666666652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Trio 50-64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Trio 50-64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Trio 50-64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Trio 50-64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Trio 50-64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Trio 50-64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Trio 50-64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Trio 50-64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Trio 50-64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Trio 50-64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Trio 50-64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Trio 50-64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Trio 50-64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Trio 50-64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2018-03-24T17:45:20Z</dcterms:modified>
</cp:coreProperties>
</file>