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esktop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  <c r="H190" i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<sst xmlns="http://schemas.openxmlformats.org/spreadsheetml/2006/main" count="708" uniqueCount="64">
  <si>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</si>
  <si>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</si>
  <si>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</si>
  <si>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</si>
  <si>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</si>
  <si>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</si>
  <si>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</si>
  <si>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</si>
  <si>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</si>
  <si>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</si>
  <si>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</si>
  <si>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</si>
  <si>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</si>
  <si>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</si>
  <si>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</si>
  <si>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</si>
  <si>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</si>
  <si>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</si>
  <si>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</si>
  <si>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</si>
  <si>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</si>
  <si>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</si>
  <si>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</si>
  <si>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</si>
  <si>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</si>
  <si>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</si>
  <si>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</si>
  <si>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</si>
  <si>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</si>
  <si>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</si>
  <si>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</si>
  <si>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</si>
  <si>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</si>
  <si>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</si>
  <si>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</si>
  <si>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</si>
  <si>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</si>
  <si>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</si>
  <si>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</si>
  <si>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</si>
  <si>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</si>
  <si>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</si>
  <si>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</si>
  <si>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</si>
  <si>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</si>
  <si>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</si>
  <si>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</si>
  <si>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</si>
  <si>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</si>
  <si>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</si>
  <si>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</si>
  <si>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</si>
  <si>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</si>
  <si>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</si>
  <si>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</si>
  <si>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</si>
  <si>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</si>
  <si>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</si>
  <si>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</si>
  <si>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MTV Urberach</t>
  </si>
  <si>
    <t>Nathalie Buttner/Gabriela Towoua</t>
  </si>
  <si>
    <t>Lisa Ingenito/Lea Ledoux Costa</t>
  </si>
  <si>
    <t>Brass (free only)</t>
  </si>
  <si>
    <t>Duo 20-24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</si>
</sst>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12" dataDxfId="11">
  <autoFilter ref="B3:I18"/>
  <sortState ref="B4:I18">
    <sortCondition ref="B3:B18"/>
  </sortState>
  <tableColumns count="8">
    <tableColumn id="1" name="ID:" dataDxfId="10"/>
    <tableColumn id="2" name="Club:" dataDxfId="9"/>
    <tableColumn id="3" name="Names:" dataDxfId="8"/>
    <tableColumn id="4" name="Tech Routine Score:" dataDxfId="7">
      <calculatedColumnFormula>'MASTERS Tech Routines'!D7</calculatedColumnFormula>
    </tableColumn>
    <tableColumn id="5" name="Free Routine Score:" dataDxfId="6"/>
    <tableColumn id="6" name="Total Score (200)" dataDxfId="5">
      <calculatedColumnFormula>Tableau1[[#This Row],[Tech Routine Score:]]+Tableau1[[#This Row],[Free Routine Score:]]</calculatedColumnFormula>
    </tableColumn>
    <tableColumn id="8" name="Total Score (100)" dataDxfId="4">
      <calculatedColumnFormula>Tableau1[[#This Row],[Total Score (200)]]/2</calculatedColumnFormula>
    </tableColumn>
    <tableColumn id="7" name="Ranking:" dataDxfId="3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C5" sqref="C5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26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 t="s">
        <v>60</v>
      </c>
      <c r="E4" s="76">
        <f>'MASTERS Tech Routines'!D7</f>
        <v>49.824154589371972</v>
      </c>
      <c r="F4" s="73">
        <f>'Masters Free Routines'!D9</f>
        <v>50.35</v>
      </c>
      <c r="G4" s="73">
        <f>Tableau1[[#This Row],[Tech Routine Score:]]+Tableau1[[#This Row],[Free Routine Score:]]</f>
        <v>100.17415458937197</v>
      </c>
      <c r="H4" s="73">
        <f>Tableau1[[#This Row],[Total Score (200)]]/2</f>
        <v>50.087077294685983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5" spans="2:10" x14ac:dyDescent="0.25">
      <c r="B5" s="50">
        <v>2</v>
      </c>
      <c r="C5" s="83" t="s">
        <v>62</v>
      </c>
      <c r="D5" s="85" t="s">
        <v>61</v>
      </c>
      <c r="E5" s="76">
        <f>'MASTERS Tech Routines'!D20</f>
        <v>0</v>
      </c>
      <c r="F5" s="73">
        <f>'Masters Free Routines'!D19</f>
        <v>68.666666666666657</v>
      </c>
      <c r="G5" s="73">
        <f>Tableau1[[#This Row],[Tech Routine Score:]]+Tableau1[[#This Row],[Free Routine Score:]]</f>
        <v>68.666666666666657</v>
      </c>
      <c r="H5" s="73">
        <f>Tableau1[[#This Row],[Total Score (200)]]/2</f>
        <v>34.333333333333329</v>
      </c>
      <c r="I5" s="61">
        <f>RANK(Tableau1[[#This Row],[Total Score (200)]],Tableau1[Total Score (200)])</f>
        <v>2</v>
      </c>
      <c r="J5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6" spans="2:10" x14ac:dyDescent="0.25">
      <c r="B6" s="50">
        <v>3</v>
      </c>
      <c r="C6" s="83"/>
      <c r="D6" s="84"/>
      <c r="E6" s="76">
        <f>'MASTERS Tech Routines'!D33</f>
        <v>0</v>
      </c>
      <c r="F6" s="73">
        <f>'Masters Free Routines'!D29</f>
        <v>0</v>
      </c>
      <c r="G6" s="73">
        <f>Tableau1[[#This Row],[Tech Routine Score:]]+Tableau1[[#This Row],[Free Routine Score:]]</f>
        <v>0</v>
      </c>
      <c r="H6" s="73">
        <f>Tableau1[[#This Row],[Total Score (200)]]/2</f>
        <v>0</v>
      </c>
      <c r="I6" s="61">
        <f>RANK(Tableau1[[#This Row],[Total Score (200)]],Tableau1[Total Score (200)])</f>
        <v>3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5">
      <c r="B7" s="50">
        <v>4</v>
      </c>
      <c r="C7" s="78"/>
      <c r="D7" s="79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3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5">
      <c r="B8" s="50">
        <v>5</v>
      </c>
      <c r="C8" s="78"/>
      <c r="D8" s="79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3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3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3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3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3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3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3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3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3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3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3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2" priority="1" operator="equal">
      <formula>"BRONZE"</formula>
    </cfRule>
    <cfRule type="cellIs" dxfId="1" priority="2" operator="equal">
      <formula>"SILVER"</formula>
    </cfRule>
    <cfRule type="cellIs" dxfId="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7" zoomScale="80" zoomScaleNormal="80" workbookViewId="0">
      <selection activeCell="I19" sqref="I19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63</v>
      </c>
      <c r="B3" s="26" t="s">
        <v>23</v>
      </c>
      <c r="C3" s="28"/>
      <c r="D3" s="60" t="str">
        <f>Summary!C4</f>
        <v>MTV Urberach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Nathalie Buttner/Gabriela Towoua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5.0999999999999996</v>
      </c>
      <c r="J6" s="63">
        <v>5</v>
      </c>
      <c r="K6" s="63">
        <v>5</v>
      </c>
      <c r="L6" s="63">
        <v>4.5999999999999996</v>
      </c>
      <c r="M6" s="63">
        <v>5.2</v>
      </c>
      <c r="N6" s="86">
        <f>SUM(I6:M6)-MIN(I6:M6)-MAX(I6:M6)</f>
        <v>15.099999999999998</v>
      </c>
      <c r="O6" s="87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49.824154589371972</v>
      </c>
      <c r="E7" s="33"/>
      <c r="F7" s="10"/>
      <c r="G7" s="2" t="s">
        <v>50</v>
      </c>
      <c r="H7" s="2"/>
      <c r="I7" s="63">
        <v>5</v>
      </c>
      <c r="J7" s="63">
        <v>6</v>
      </c>
      <c r="K7" s="63">
        <v>5</v>
      </c>
      <c r="L7" s="63">
        <v>5.4</v>
      </c>
      <c r="M7" s="63">
        <v>5.3</v>
      </c>
      <c r="N7" s="86">
        <f t="shared" ref="N7" si="0">SUM(I7:M7)-MIN(I7:M7)-MAX(I7:M7)</f>
        <v>15.7</v>
      </c>
      <c r="O7" s="87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5.2</v>
      </c>
      <c r="J8" s="63">
        <v>5</v>
      </c>
      <c r="K8" s="63">
        <v>5</v>
      </c>
      <c r="L8" s="63">
        <v>4.7</v>
      </c>
      <c r="M8" s="63">
        <v>4.5</v>
      </c>
      <c r="N8" s="80">
        <f>((SUM(I8:M8)-MIN(I8:M8)-MAX(I8:M8))/3)*H8</f>
        <v>7.84</v>
      </c>
      <c r="O8" s="88">
        <f>SUM(N8:N12)/SUM(H8:H12)*4</f>
        <v>19.024154589371982</v>
      </c>
      <c r="P8" s="91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5.2</v>
      </c>
      <c r="J9" s="63">
        <v>4.8</v>
      </c>
      <c r="K9" s="63">
        <v>5.0999999999999996</v>
      </c>
      <c r="L9" s="63">
        <v>4.9000000000000004</v>
      </c>
      <c r="M9" s="63">
        <v>4.8</v>
      </c>
      <c r="N9" s="20">
        <f t="shared" ref="N9:N12" si="1">((SUM(I9:M9)-MIN(I9:M9)-MAX(I9:M9))/3)*H9</f>
        <v>6.413333333333334</v>
      </c>
      <c r="O9" s="89"/>
      <c r="P9" s="91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5.2</v>
      </c>
      <c r="J10" s="63">
        <v>4.7</v>
      </c>
      <c r="K10" s="63">
        <v>4</v>
      </c>
      <c r="L10" s="63">
        <v>4.3</v>
      </c>
      <c r="M10" s="63">
        <v>3.5</v>
      </c>
      <c r="N10" s="20">
        <f t="shared" si="1"/>
        <v>4.7666666666666666</v>
      </c>
      <c r="O10" s="89"/>
      <c r="P10" s="91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5.5</v>
      </c>
      <c r="J11" s="63">
        <v>5</v>
      </c>
      <c r="K11" s="63">
        <v>4.5999999999999996</v>
      </c>
      <c r="L11" s="63">
        <v>5</v>
      </c>
      <c r="M11" s="63">
        <v>5.0999999999999996</v>
      </c>
      <c r="N11" s="20">
        <f t="shared" si="1"/>
        <v>6.5433333333333348</v>
      </c>
      <c r="O11" s="89"/>
      <c r="P11" s="91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5.5</v>
      </c>
      <c r="J12" s="63">
        <v>4.8</v>
      </c>
      <c r="K12" s="63">
        <v>4</v>
      </c>
      <c r="L12" s="63">
        <v>4.8</v>
      </c>
      <c r="M12" s="63">
        <v>4</v>
      </c>
      <c r="N12" s="20">
        <f t="shared" si="1"/>
        <v>7.2533333333333347</v>
      </c>
      <c r="O12" s="90"/>
      <c r="P12" s="91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49.824154589371972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Duo 20-24</v>
      </c>
      <c r="B16" s="26" t="s">
        <v>23</v>
      </c>
      <c r="C16" s="28"/>
      <c r="D16" s="60" t="str">
        <f>Summary!C5</f>
        <v>Brass (free only)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 t="str">
        <f>Summary!D5</f>
        <v>Lisa Ingenito/Lea Ledoux Costa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/>
      <c r="J19" s="63"/>
      <c r="K19" s="63"/>
      <c r="L19" s="63"/>
      <c r="M19" s="63"/>
      <c r="N19" s="86">
        <f>SUM(I19:M19)-MIN(I19:M19)-MAX(I19:M19)</f>
        <v>0</v>
      </c>
      <c r="O19" s="87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0</v>
      </c>
      <c r="E20" s="33"/>
      <c r="F20" s="10"/>
      <c r="G20" s="2" t="s">
        <v>50</v>
      </c>
      <c r="H20" s="2"/>
      <c r="I20" s="63"/>
      <c r="J20" s="63"/>
      <c r="K20" s="63"/>
      <c r="L20" s="63"/>
      <c r="M20" s="63"/>
      <c r="N20" s="86">
        <f t="shared" ref="N20" si="2">SUM(I20:M20)-MIN(I20:M20)-MAX(I20:M20)</f>
        <v>0</v>
      </c>
      <c r="O20" s="87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/>
      <c r="J21" s="63"/>
      <c r="K21" s="63"/>
      <c r="L21" s="63"/>
      <c r="M21" s="63"/>
      <c r="N21" s="80">
        <f>((SUM(I21:M21)-MIN(I21:M21)-MAX(I21:M21))/3)*H21</f>
        <v>0</v>
      </c>
      <c r="O21" s="88">
        <f>SUM(N21:N25)/SUM(H21:H25)*4</f>
        <v>0</v>
      </c>
      <c r="P21" s="91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/>
      <c r="J22" s="63"/>
      <c r="K22" s="63"/>
      <c r="L22" s="63"/>
      <c r="M22" s="63"/>
      <c r="N22" s="20">
        <f t="shared" ref="N22:N25" si="3">((SUM(I22:M22)-MIN(I22:M22)-MAX(I22:M22))/3)*H22</f>
        <v>0</v>
      </c>
      <c r="O22" s="89"/>
      <c r="P22" s="91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/>
      <c r="J23" s="63"/>
      <c r="K23" s="63"/>
      <c r="L23" s="63"/>
      <c r="M23" s="63"/>
      <c r="N23" s="20">
        <f t="shared" si="3"/>
        <v>0</v>
      </c>
      <c r="O23" s="89"/>
      <c r="P23" s="91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/>
      <c r="J24" s="63"/>
      <c r="K24" s="63"/>
      <c r="L24" s="63"/>
      <c r="M24" s="63"/>
      <c r="N24" s="20">
        <f t="shared" si="3"/>
        <v>0</v>
      </c>
      <c r="O24" s="89"/>
      <c r="P24" s="91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/>
      <c r="J25" s="63"/>
      <c r="K25" s="63"/>
      <c r="L25" s="63"/>
      <c r="M25" s="63"/>
      <c r="N25" s="20">
        <f t="shared" si="3"/>
        <v>0</v>
      </c>
      <c r="O25" s="90"/>
      <c r="P25" s="91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0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Duo 20-24</v>
      </c>
      <c r="B29" s="26" t="s">
        <v>23</v>
      </c>
      <c r="C29" s="28"/>
      <c r="D29" s="60">
        <f>Summary!C6</f>
        <v>0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/>
      <c r="J32" s="63"/>
      <c r="K32" s="63"/>
      <c r="L32" s="63"/>
      <c r="M32" s="63"/>
      <c r="N32" s="86">
        <f>SUM(I32:M32)-MIN(I32:M32)-MAX(I32:M32)</f>
        <v>0</v>
      </c>
      <c r="O32" s="87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0</v>
      </c>
      <c r="E33" s="33"/>
      <c r="F33" s="10"/>
      <c r="G33" s="2" t="s">
        <v>50</v>
      </c>
      <c r="H33" s="2"/>
      <c r="I33" s="63"/>
      <c r="J33" s="63"/>
      <c r="K33" s="63"/>
      <c r="L33" s="63"/>
      <c r="M33" s="63"/>
      <c r="N33" s="86">
        <f t="shared" ref="N33" si="4">SUM(I33:M33)-MIN(I33:M33)-MAX(I33:M33)</f>
        <v>0</v>
      </c>
      <c r="O33" s="87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/>
      <c r="J34" s="63"/>
      <c r="K34" s="63"/>
      <c r="L34" s="63"/>
      <c r="M34" s="63"/>
      <c r="N34" s="80">
        <f>((SUM(I34:M34)-MIN(I34:M34)-MAX(I34:M34))/3)*H34</f>
        <v>0</v>
      </c>
      <c r="O34" s="88">
        <f>SUM(N34:N38)/SUM(H34:H38)*4</f>
        <v>0</v>
      </c>
      <c r="P34" s="91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/>
      <c r="J35" s="63"/>
      <c r="K35" s="63"/>
      <c r="L35" s="63"/>
      <c r="M35" s="63"/>
      <c r="N35" s="20">
        <f t="shared" ref="N35:N38" si="5">((SUM(I35:M35)-MIN(I35:M35)-MAX(I35:M35))/3)*H35</f>
        <v>0</v>
      </c>
      <c r="O35" s="89"/>
      <c r="P35" s="91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/>
      <c r="J36" s="63"/>
      <c r="K36" s="63"/>
      <c r="L36" s="63"/>
      <c r="M36" s="63"/>
      <c r="N36" s="20">
        <f t="shared" si="5"/>
        <v>0</v>
      </c>
      <c r="O36" s="89"/>
      <c r="P36" s="91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/>
      <c r="J37" s="63"/>
      <c r="K37" s="63"/>
      <c r="L37" s="63"/>
      <c r="M37" s="63"/>
      <c r="N37" s="20">
        <f t="shared" si="5"/>
        <v>0</v>
      </c>
      <c r="O37" s="89"/>
      <c r="P37" s="91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/>
      <c r="J38" s="63"/>
      <c r="K38" s="63"/>
      <c r="L38" s="63"/>
      <c r="M38" s="63"/>
      <c r="N38" s="20">
        <f t="shared" si="5"/>
        <v>0</v>
      </c>
      <c r="O38" s="90"/>
      <c r="P38" s="91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0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Duo 20-24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/>
      <c r="J45" s="63"/>
      <c r="K45" s="63"/>
      <c r="L45" s="63"/>
      <c r="M45" s="63"/>
      <c r="N45" s="86">
        <f>SUM(I45:M45)-MIN(I45:M45)-MAX(I45:M45)</f>
        <v>0</v>
      </c>
      <c r="O45" s="87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50</v>
      </c>
      <c r="H46" s="2"/>
      <c r="I46" s="63"/>
      <c r="J46" s="63"/>
      <c r="K46" s="63"/>
      <c r="L46" s="63"/>
      <c r="M46" s="63"/>
      <c r="N46" s="86">
        <f t="shared" ref="N46" si="6">SUM(I46:M46)-MIN(I46:M46)-MAX(I46:M46)</f>
        <v>0</v>
      </c>
      <c r="O46" s="87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80">
        <f>((SUM(I47:M47)-MIN(I47:M47)-MAX(I47:M47))/3)*H47</f>
        <v>0</v>
      </c>
      <c r="O47" s="88">
        <f>SUM(N47:N51)/SUM(H47:H51)*4</f>
        <v>0</v>
      </c>
      <c r="P47" s="91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9"/>
      <c r="P48" s="91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9"/>
      <c r="P49" s="91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9"/>
      <c r="P50" s="91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90"/>
      <c r="P51" s="91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0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Duo 20-24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86">
        <f>SUM(I58:M58)-MIN(I58:M58)-MAX(I58:M58)</f>
        <v>0</v>
      </c>
      <c r="O58" s="87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86">
        <f t="shared" ref="N59" si="8">SUM(I59:M59)-MIN(I59:M59)-MAX(I59:M59)</f>
        <v>0</v>
      </c>
      <c r="O59" s="87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80">
        <f>((SUM(I60:M60)-MIN(I60:M60)-MAX(I60:M60))/3)*H60</f>
        <v>0</v>
      </c>
      <c r="O60" s="88">
        <f>SUM(N60:N64)/SUM(H60:H64)*4</f>
        <v>0</v>
      </c>
      <c r="P60" s="91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9"/>
      <c r="P61" s="91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9"/>
      <c r="P62" s="91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9"/>
      <c r="P63" s="91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90"/>
      <c r="P64" s="91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0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Duo 20-24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86">
        <f>SUM(I71:M71)-MIN(I71:M71)-MAX(I71:M71)</f>
        <v>0</v>
      </c>
      <c r="O71" s="87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86">
        <f t="shared" ref="N72" si="10">SUM(I72:M72)-MIN(I72:M72)-MAX(I72:M72)</f>
        <v>0</v>
      </c>
      <c r="O72" s="87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80">
        <f>((SUM(I73:M73)-MIN(I73:M73)-MAX(I73:M73))/3)*H73</f>
        <v>0</v>
      </c>
      <c r="O73" s="88">
        <f>SUM(N73:N77)/SUM(H73:H77)*4</f>
        <v>0</v>
      </c>
      <c r="P73" s="91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9"/>
      <c r="P74" s="91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9"/>
      <c r="P75" s="91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9"/>
      <c r="P76" s="91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90"/>
      <c r="P77" s="91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0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Duo 20-24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86">
        <f>SUM(I84:M84)-MIN(I84:M84)-MAX(I84:M84)</f>
        <v>0</v>
      </c>
      <c r="O84" s="87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86">
        <f t="shared" ref="N85" si="12">SUM(I85:M85)-MIN(I85:M85)-MAX(I85:M85)</f>
        <v>0</v>
      </c>
      <c r="O85" s="87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8">
        <f>SUM(N86:N90)/SUM(H86:H90)*4</f>
        <v>0</v>
      </c>
      <c r="P86" s="91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9"/>
      <c r="P87" s="91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9"/>
      <c r="P88" s="91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9"/>
      <c r="P89" s="91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0"/>
      <c r="P90" s="91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Duo 20-24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86">
        <f>SUM(I97:M97)-MIN(I97:M97)-MAX(I97:M97)</f>
        <v>0</v>
      </c>
      <c r="O97" s="87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86">
        <f t="shared" ref="N98" si="14">SUM(I98:M98)-MIN(I98:M98)-MAX(I98:M98)</f>
        <v>0</v>
      </c>
      <c r="O98" s="87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8">
        <f>SUM(N99:N103)/SUM(H99:H103)*4</f>
        <v>0</v>
      </c>
      <c r="P99" s="91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9"/>
      <c r="P100" s="91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9"/>
      <c r="P101" s="91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9"/>
      <c r="P102" s="91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90"/>
      <c r="P103" s="91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Duo 20-24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86">
        <f>SUM(I110:M110)-MIN(I110:M110)-MAX(I110:M110)</f>
        <v>0</v>
      </c>
      <c r="O110" s="87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86">
        <f t="shared" ref="N111" si="16">SUM(I111:M111)-MIN(I111:M111)-MAX(I111:M111)</f>
        <v>0</v>
      </c>
      <c r="O111" s="87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8">
        <f>SUM(N112:N116)/SUM(H112:H116)*4</f>
        <v>0</v>
      </c>
      <c r="P112" s="91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9"/>
      <c r="P113" s="91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9"/>
      <c r="P114" s="91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9"/>
      <c r="P115" s="91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90"/>
      <c r="P116" s="91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Duo 20-24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86">
        <f>SUM(I123:M123)-MIN(I123:M123)-MAX(I123:M123)</f>
        <v>0</v>
      </c>
      <c r="O123" s="87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86">
        <f t="shared" ref="N124" si="18">SUM(I124:M124)-MIN(I124:M124)-MAX(I124:M124)</f>
        <v>0</v>
      </c>
      <c r="O124" s="87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8">
        <f>SUM(N125:N129)/SUM(H125:H129)*4</f>
        <v>0</v>
      </c>
      <c r="P125" s="91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9"/>
      <c r="P126" s="91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9"/>
      <c r="P127" s="91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9"/>
      <c r="P128" s="91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0"/>
      <c r="P129" s="91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Duo 20-24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6">
        <f>SUM(I136:M136)-MIN(I136:M136)-MAX(I136:M136)</f>
        <v>0</v>
      </c>
      <c r="O136" s="87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6">
        <f t="shared" ref="N137" si="20">SUM(I137:M137)-MIN(I137:M137)-MAX(I137:M137)</f>
        <v>0</v>
      </c>
      <c r="O137" s="87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8">
        <f>SUM(N138:N142)/SUM(H138:H142)*4</f>
        <v>0</v>
      </c>
      <c r="P138" s="91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9"/>
      <c r="P139" s="91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9"/>
      <c r="P140" s="91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9"/>
      <c r="P141" s="91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0"/>
      <c r="P142" s="91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Duo 20-24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6">
        <f>SUM(I149:M149)-MIN(I149:M149)-MAX(I149:M149)</f>
        <v>0</v>
      </c>
      <c r="O149" s="87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6">
        <f t="shared" ref="N150" si="22">SUM(I150:M150)-MIN(I150:M150)-MAX(I150:M150)</f>
        <v>0</v>
      </c>
      <c r="O150" s="87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8">
        <f>SUM(N151:N155)/SUM(H151:H155)*4</f>
        <v>0</v>
      </c>
      <c r="P151" s="91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9"/>
      <c r="P152" s="91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9"/>
      <c r="P153" s="91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9"/>
      <c r="P154" s="91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0"/>
      <c r="P155" s="91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Duo 20-24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6">
        <f>SUM(I162:M162)-MIN(I162:M162)-MAX(I162:M162)</f>
        <v>0</v>
      </c>
      <c r="O162" s="87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6">
        <f t="shared" ref="N163" si="24">SUM(I163:M163)-MIN(I163:M163)-MAX(I163:M163)</f>
        <v>0</v>
      </c>
      <c r="O163" s="87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8">
        <f>SUM(N164:N168)/SUM(H164:H168)*4</f>
        <v>0</v>
      </c>
      <c r="P164" s="91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9"/>
      <c r="P165" s="91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9"/>
      <c r="P166" s="91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9"/>
      <c r="P167" s="91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0"/>
      <c r="P168" s="91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Duo 20-24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6">
        <f>SUM(I175:M175)-MIN(I175:M175)-MAX(I175:M175)</f>
        <v>0</v>
      </c>
      <c r="O175" s="87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6">
        <f t="shared" ref="N176" si="26">SUM(I176:M176)-MIN(I176:M176)-MAX(I176:M176)</f>
        <v>0</v>
      </c>
      <c r="O176" s="87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8">
        <f>SUM(N177:N181)/SUM(H177:H181)*4</f>
        <v>0</v>
      </c>
      <c r="P177" s="91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9"/>
      <c r="P178" s="91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9"/>
      <c r="P179" s="91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9"/>
      <c r="P180" s="91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0"/>
      <c r="P181" s="91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Duo 20-24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6">
        <f>SUM(I188:M188)-MIN(I188:M188)-MAX(I188:M188)</f>
        <v>0</v>
      </c>
      <c r="O188" s="87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6">
        <f t="shared" ref="N189" si="28">SUM(I189:M189)-MIN(I189:M189)-MAX(I189:M189)</f>
        <v>0</v>
      </c>
      <c r="O189" s="87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8">
        <f>SUM(N190:N194)/SUM(H190:H194)*4</f>
        <v>0</v>
      </c>
      <c r="P190" s="91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9"/>
      <c r="P191" s="91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9"/>
      <c r="P192" s="91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9"/>
      <c r="P193" s="91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0"/>
      <c r="P194" s="91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zoomScale="80" zoomScaleNormal="80" workbookViewId="0">
      <selection activeCell="M10" sqref="M10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63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MTV Urberach</v>
      </c>
      <c r="E5" s="33"/>
      <c r="F5" s="39"/>
      <c r="G5" s="46" t="s">
        <v>5</v>
      </c>
      <c r="H5" s="47" t="s">
        <v>11</v>
      </c>
      <c r="I5" s="66">
        <v>5.2</v>
      </c>
      <c r="J5" s="66">
        <v>5.8</v>
      </c>
      <c r="K5" s="66">
        <v>5.3</v>
      </c>
      <c r="L5" s="66">
        <v>5.4</v>
      </c>
      <c r="M5" s="66">
        <v>4.5</v>
      </c>
      <c r="N5" s="55">
        <f>((SUM(I5:M5)-MIN(I5:M5)-MAX(I5:M5)))/3</f>
        <v>5.3000000000000007</v>
      </c>
      <c r="O5" s="51">
        <v>0.4</v>
      </c>
      <c r="P5" s="92">
        <f>(N5*O5+N6*O6+N7*O7)*10</f>
        <v>51.800000000000004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5.0999999999999996</v>
      </c>
      <c r="J6" s="63">
        <v>6</v>
      </c>
      <c r="K6" s="63">
        <v>5</v>
      </c>
      <c r="L6" s="63">
        <v>5</v>
      </c>
      <c r="M6" s="63">
        <v>4.4000000000000004</v>
      </c>
      <c r="N6" s="56">
        <f>((SUM(I6:M6)-MIN(I6:M6)-MAX(I6:M6)))/3</f>
        <v>5.0333333333333341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Nathalie Buttner/Gabriela Towoua</v>
      </c>
      <c r="E7" s="33"/>
      <c r="F7" s="39"/>
      <c r="G7" s="44"/>
      <c r="H7" s="1" t="s">
        <v>10</v>
      </c>
      <c r="I7" s="67">
        <v>5.2</v>
      </c>
      <c r="J7" s="67">
        <v>5.6</v>
      </c>
      <c r="K7" s="67">
        <v>5</v>
      </c>
      <c r="L7" s="67">
        <v>5.3</v>
      </c>
      <c r="M7" s="67">
        <v>4.5</v>
      </c>
      <c r="N7" s="57">
        <f>((SUM(I7:M7)-MIN(I7:M7)-MAX(I7:M7)))/3</f>
        <v>5.166666666666667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5.3</v>
      </c>
      <c r="J8" s="66">
        <v>4.7</v>
      </c>
      <c r="K8" s="66">
        <v>4.5</v>
      </c>
      <c r="L8" s="66">
        <v>4.7</v>
      </c>
      <c r="M8" s="66">
        <v>5.2</v>
      </c>
      <c r="N8" s="55">
        <f>((SUM(I8:M8)-MIN(I8:M8)-MAX(I8:M8)))/3</f>
        <v>4.8666666666666663</v>
      </c>
      <c r="O8" s="51">
        <v>0.5</v>
      </c>
      <c r="P8" s="92">
        <f>(N8*O8+N9*O9+N10*O10)*10</f>
        <v>48.9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50.35</v>
      </c>
      <c r="E9" s="33"/>
      <c r="F9" s="39"/>
      <c r="G9" s="48"/>
      <c r="H9" s="6" t="s">
        <v>13</v>
      </c>
      <c r="I9" s="63">
        <v>5.3</v>
      </c>
      <c r="J9" s="63">
        <v>4.7</v>
      </c>
      <c r="K9" s="63">
        <v>4.5</v>
      </c>
      <c r="L9" s="63">
        <v>5</v>
      </c>
      <c r="M9" s="63">
        <v>5.2</v>
      </c>
      <c r="N9" s="56">
        <f>((SUM(I9:M9)-MIN(I9:M9)-MAX(I9:M9)))/3</f>
        <v>4.9666666666666659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5.4</v>
      </c>
      <c r="J10" s="68">
        <v>4.5</v>
      </c>
      <c r="K10" s="68">
        <v>4.5</v>
      </c>
      <c r="L10" s="68">
        <v>4.5999999999999996</v>
      </c>
      <c r="M10" s="68">
        <v>5.4</v>
      </c>
      <c r="N10" s="58">
        <f>((SUM(I10:M10)-MIN(I10:M10)-MAX(I10:M10)))/3</f>
        <v>4.833333333333333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Duo 20-24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Brass (free only)</v>
      </c>
      <c r="E15" s="33"/>
      <c r="F15" s="39"/>
      <c r="G15" s="46" t="s">
        <v>5</v>
      </c>
      <c r="H15" s="47" t="s">
        <v>11</v>
      </c>
      <c r="I15" s="66">
        <v>7.1</v>
      </c>
      <c r="J15" s="66">
        <v>6.8</v>
      </c>
      <c r="K15" s="66">
        <v>7.3</v>
      </c>
      <c r="L15" s="66">
        <v>6.8</v>
      </c>
      <c r="M15" s="66">
        <v>6.8</v>
      </c>
      <c r="N15" s="55">
        <f t="shared" ref="N15:N20" si="0">((SUM(I15:M15)-MIN(I15:M15)-MAX(I15:M15)))/3</f>
        <v>6.8999999999999986</v>
      </c>
      <c r="O15" s="51">
        <v>0.4</v>
      </c>
      <c r="P15" s="92">
        <f>(N15*O15+N16*O16+N17*O17)*10</f>
        <v>68.899999999999991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6.9</v>
      </c>
      <c r="J16" s="63">
        <v>6.5</v>
      </c>
      <c r="K16" s="63">
        <v>7.4</v>
      </c>
      <c r="L16" s="63">
        <v>6.5</v>
      </c>
      <c r="M16" s="63">
        <v>6.8</v>
      </c>
      <c r="N16" s="56">
        <f t="shared" si="0"/>
        <v>6.7333333333333343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 t="str">
        <f>Summary!D5</f>
        <v>Lisa Ingenito/Lea Ledoux Costa</v>
      </c>
      <c r="E17" s="33"/>
      <c r="F17" s="39"/>
      <c r="G17" s="44"/>
      <c r="H17" s="1" t="s">
        <v>10</v>
      </c>
      <c r="I17" s="67">
        <v>7.2</v>
      </c>
      <c r="J17" s="67">
        <v>6.9</v>
      </c>
      <c r="K17" s="67">
        <v>7.3</v>
      </c>
      <c r="L17" s="67">
        <v>6.5</v>
      </c>
      <c r="M17" s="67">
        <v>7</v>
      </c>
      <c r="N17" s="57">
        <f t="shared" si="0"/>
        <v>7.033333333333335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7.2</v>
      </c>
      <c r="J18" s="66">
        <v>7</v>
      </c>
      <c r="K18" s="66">
        <v>6.6</v>
      </c>
      <c r="L18" s="66">
        <v>6.7</v>
      </c>
      <c r="M18" s="66">
        <v>6.5</v>
      </c>
      <c r="N18" s="55">
        <f t="shared" si="0"/>
        <v>6.7666666666666666</v>
      </c>
      <c r="O18" s="51">
        <v>0.5</v>
      </c>
      <c r="P18" s="92">
        <f>(N18*O18+N19*O19+N20*O20)*10</f>
        <v>68.433333333333323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68.666666666666657</v>
      </c>
      <c r="E19" s="33"/>
      <c r="F19" s="39"/>
      <c r="G19" s="48"/>
      <c r="H19" s="6" t="s">
        <v>13</v>
      </c>
      <c r="I19" s="63">
        <v>7.3</v>
      </c>
      <c r="J19" s="63">
        <v>7.2</v>
      </c>
      <c r="K19" s="63">
        <v>6.7</v>
      </c>
      <c r="L19" s="63">
        <v>6.9</v>
      </c>
      <c r="M19" s="63">
        <v>6.3</v>
      </c>
      <c r="N19" s="56">
        <f t="shared" si="0"/>
        <v>6.9333333333333327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7.3</v>
      </c>
      <c r="J20" s="68">
        <v>6.8</v>
      </c>
      <c r="K20" s="68">
        <v>6.8</v>
      </c>
      <c r="L20" s="68">
        <v>7.1</v>
      </c>
      <c r="M20" s="68">
        <v>6.4</v>
      </c>
      <c r="N20" s="58">
        <f t="shared" si="0"/>
        <v>6.8999999999999995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Duo 20-24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>
        <f>Summary!C6</f>
        <v>0</v>
      </c>
      <c r="E25" s="33"/>
      <c r="F25" s="39"/>
      <c r="G25" s="46" t="s">
        <v>5</v>
      </c>
      <c r="H25" s="47" t="s">
        <v>11</v>
      </c>
      <c r="I25" s="66"/>
      <c r="J25" s="66"/>
      <c r="K25" s="66"/>
      <c r="L25" s="66"/>
      <c r="M25" s="66"/>
      <c r="N25" s="55">
        <f t="shared" ref="N25:N30" si="1">((SUM(I25:M25)-MIN(I25:M25)-MAX(I25:M25)))/3</f>
        <v>0</v>
      </c>
      <c r="O25" s="51">
        <v>0.4</v>
      </c>
      <c r="P25" s="92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/>
      <c r="J26" s="63"/>
      <c r="K26" s="63"/>
      <c r="L26" s="63"/>
      <c r="M26" s="63"/>
      <c r="N26" s="56">
        <f t="shared" si="1"/>
        <v>0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/>
      <c r="J27" s="67"/>
      <c r="K27" s="67"/>
      <c r="L27" s="67"/>
      <c r="M27" s="67"/>
      <c r="N27" s="57">
        <f t="shared" si="1"/>
        <v>0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/>
      <c r="J28" s="66"/>
      <c r="K28" s="66"/>
      <c r="L28" s="66"/>
      <c r="M28" s="66"/>
      <c r="N28" s="55">
        <f t="shared" si="1"/>
        <v>0</v>
      </c>
      <c r="O28" s="51">
        <v>0.5</v>
      </c>
      <c r="P28" s="92">
        <f>(N28*O28+N29*O29+N30*O30)*10</f>
        <v>0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0</v>
      </c>
      <c r="E29" s="33"/>
      <c r="F29" s="39"/>
      <c r="G29" s="48"/>
      <c r="H29" s="6" t="s">
        <v>13</v>
      </c>
      <c r="I29" s="63"/>
      <c r="J29" s="63"/>
      <c r="K29" s="63"/>
      <c r="L29" s="63"/>
      <c r="M29" s="63"/>
      <c r="N29" s="56">
        <f t="shared" si="1"/>
        <v>0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/>
      <c r="J30" s="68"/>
      <c r="K30" s="68"/>
      <c r="L30" s="68"/>
      <c r="M30" s="68"/>
      <c r="N30" s="58">
        <f t="shared" si="1"/>
        <v>0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Duo 20-24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2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2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2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2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2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2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Duo 20-24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3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3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3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3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3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3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Duo 20-24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4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4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4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4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4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4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Duo 20-24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5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5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5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5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5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5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Duo 20-24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6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6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6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6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6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6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Duo 20-24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7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7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7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7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7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7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Duo 20-24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8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8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8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8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8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8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Duo 20-24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9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9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9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9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9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9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Duo 20-24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0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0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0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0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0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0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Duo 20-24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1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1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1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1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1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1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Duo 20-24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2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2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2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2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2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2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Duo 20-24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3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3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3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3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3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3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2018-03-25T12:20:15Z</dcterms:modified>
</cp:coreProperties>
</file>