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2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<sst xmlns="http://schemas.openxmlformats.org/spreadsheetml/2006/main" count="708" uniqueCount="65">
  <si>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</si>
  <si>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</si>
  <si>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</si>
  <si>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</si>
  <si>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</si>
  <si>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</si>
  <si>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</si>
  <si>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</si>
  <si>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</si>
  <si>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</si>
  <si>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</si>
  <si>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</si>
  <si>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</si>
  <si>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</si>
  <si>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</si>
  <si>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</si>
  <si>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</si>
  <si>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</si>
  <si>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</si>
  <si>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</si>
  <si>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</si>
  <si>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</si>
  <si>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</si>
  <si>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</si>
  <si>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</si>
  <si>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</si>
  <si>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</si>
  <si>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</si>
  <si>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</si>
  <si>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</si>
  <si>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</si>
  <si>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</si>
  <si>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</si>
  <si>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</si>
  <si>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</si>
  <si>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</si>
  <si>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</si>
  <si>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</si>
  <si>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</si>
  <si>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</si>
  <si>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</si>
  <si>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</si>
  <si>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</si>
  <si>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</si>
  <si>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</si>
  <si>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</si>
  <si>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</si>
  <si>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</si>
  <si>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</si>
  <si>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</si>
  <si>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</si>
  <si>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</si>
  <si>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</si>
  <si>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</si>
  <si>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</si>
  <si>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</si>
  <si>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</si>
  <si>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</si>
  <si>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</si>
  <si>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PLO</t>
  </si>
  <si>
    <t>Dominique Blanc-Lainé</t>
  </si>
  <si>
    <t>ZPC Amersfoort</t>
  </si>
  <si>
    <t>Edith van Ravenswaaij-Otten</t>
  </si>
  <si>
    <t>Slo 60-69</t>
  </si>
  <si>
    <t>Solo 60-69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</si>
</sst>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tabSelected="1" zoomScale="70" zoomScaleNormal="70" workbookViewId="0">
      <selection activeCell="J3" sqref="B3:J5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hidden="1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57.893236714975842</v>
      </c>
      <c r="F4" s="73">
        <f>'Masters Free Routines'!D9</f>
        <v>58.366666666666674</v>
      </c>
      <c r="G4" s="73">
        <f>Tableau1[[#This Row],[Tech Routine Score:]]+Tableau1[[#This Row],[Free Routine Score:]]</f>
        <v>116.25990338164252</v>
      </c>
      <c r="H4" s="73">
        <f>Tableau1[[#This Row],[Total Score (200)]]/2</f>
        <v>58.129951690821258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 t="s">
        <v>61</v>
      </c>
      <c r="D5" s="85" t="s">
        <v>62</v>
      </c>
      <c r="E5" s="76">
        <f>'MASTERS Tech Routines'!D20</f>
        <v>56.537681159420288</v>
      </c>
      <c r="F5" s="73">
        <f>'Masters Free Routines'!D19</f>
        <v>56.083333333333329</v>
      </c>
      <c r="G5" s="73">
        <f>Tableau1[[#This Row],[Tech Routine Score:]]+Tableau1[[#This Row],[Free Routine Score:]]</f>
        <v>112.62101449275362</v>
      </c>
      <c r="H5" s="73">
        <f>Tableau1[[#This Row],[Total Score (200)]]/2</f>
        <v>56.310507246376808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3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3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3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3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3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3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3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3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3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3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3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3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25" zoomScale="80" zoomScaleNormal="80" workbookViewId="0">
      <selection activeCell="M25" sqref="M25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63</v>
      </c>
      <c r="B3" s="26" t="s">
        <v>23</v>
      </c>
      <c r="C3" s="28"/>
      <c r="D3" s="60" t="str">
        <f>Summary!C4</f>
        <v>PLO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Dominique Blanc-Lainé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5.8</v>
      </c>
      <c r="J6" s="63">
        <v>5.2</v>
      </c>
      <c r="K6" s="63">
        <v>6.2</v>
      </c>
      <c r="L6" s="63">
        <v>5.6</v>
      </c>
      <c r="M6" s="63">
        <v>6.5</v>
      </c>
      <c r="N6" s="90">
        <f>SUM(I6:M6)-MIN(I6:M6)-MAX(I6:M6)</f>
        <v>17.599999999999998</v>
      </c>
      <c r="O6" s="91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57.893236714975842</v>
      </c>
      <c r="E7" s="33"/>
      <c r="F7" s="10"/>
      <c r="G7" s="2" t="s">
        <v>50</v>
      </c>
      <c r="H7" s="2"/>
      <c r="I7" s="63">
        <v>5.5</v>
      </c>
      <c r="J7" s="63">
        <v>6.8</v>
      </c>
      <c r="K7" s="63">
        <v>6.3</v>
      </c>
      <c r="L7" s="63">
        <v>5.9</v>
      </c>
      <c r="M7" s="63">
        <v>6.3</v>
      </c>
      <c r="N7" s="90">
        <f t="shared" ref="N7" si="0">SUM(I7:M7)-MIN(I7:M7)-MAX(I7:M7)</f>
        <v>18.5</v>
      </c>
      <c r="O7" s="91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</v>
      </c>
      <c r="J8" s="63">
        <v>5.6</v>
      </c>
      <c r="K8" s="63">
        <v>5.7</v>
      </c>
      <c r="L8" s="63">
        <v>5.7</v>
      </c>
      <c r="M8" s="63">
        <v>6</v>
      </c>
      <c r="N8" s="80">
        <f>((SUM(I8:M8)-MIN(I8:M8)-MAX(I8:M8))/3)*H8</f>
        <v>9.2799999999999994</v>
      </c>
      <c r="O8" s="86">
        <f>SUM(N8:N12)/SUM(H8:H12)*4</f>
        <v>21.793236714975844</v>
      </c>
      <c r="P8" s="89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4.5</v>
      </c>
      <c r="J9" s="63">
        <v>5.2</v>
      </c>
      <c r="K9" s="63">
        <v>4.9000000000000004</v>
      </c>
      <c r="L9" s="63">
        <v>5.4</v>
      </c>
      <c r="M9" s="63">
        <v>5.6</v>
      </c>
      <c r="N9" s="20">
        <f t="shared" ref="N9:N12" si="1">((SUM(I9:M9)-MIN(I9:M9)-MAX(I9:M9))/3)*H9</f>
        <v>6.7166666666666677</v>
      </c>
      <c r="O9" s="87"/>
      <c r="P9" s="89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5.5</v>
      </c>
      <c r="J10" s="63">
        <v>5.2</v>
      </c>
      <c r="K10" s="63">
        <v>5.0999999999999996</v>
      </c>
      <c r="L10" s="63">
        <v>5.6</v>
      </c>
      <c r="M10" s="63">
        <v>5.8</v>
      </c>
      <c r="N10" s="20">
        <f t="shared" si="1"/>
        <v>5.9766666666666675</v>
      </c>
      <c r="O10" s="87"/>
      <c r="P10" s="89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</v>
      </c>
      <c r="J11" s="63">
        <v>5.8</v>
      </c>
      <c r="K11" s="63">
        <v>5.4</v>
      </c>
      <c r="L11" s="63">
        <v>5.5</v>
      </c>
      <c r="M11" s="63">
        <v>5.7</v>
      </c>
      <c r="N11" s="20">
        <f t="shared" si="1"/>
        <v>7.1933333333333342</v>
      </c>
      <c r="O11" s="87"/>
      <c r="P11" s="89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4.3</v>
      </c>
      <c r="J12" s="63">
        <v>5.4</v>
      </c>
      <c r="K12" s="63">
        <v>5.5</v>
      </c>
      <c r="L12" s="63">
        <v>4.9000000000000004</v>
      </c>
      <c r="M12" s="63">
        <v>5.5</v>
      </c>
      <c r="N12" s="20">
        <f t="shared" si="1"/>
        <v>8.4266666666666676</v>
      </c>
      <c r="O12" s="88"/>
      <c r="P12" s="89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57.893236714975842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Slo 60-69</v>
      </c>
      <c r="B16" s="26" t="s">
        <v>23</v>
      </c>
      <c r="C16" s="28"/>
      <c r="D16" s="60" t="str">
        <f>Summary!C5</f>
        <v>ZPC Amersfoort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Edith van Ravenswaaij-Otten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5.3</v>
      </c>
      <c r="J19" s="63">
        <v>5.3</v>
      </c>
      <c r="K19" s="63">
        <v>6</v>
      </c>
      <c r="L19" s="63">
        <v>5.8</v>
      </c>
      <c r="M19" s="63">
        <v>6.2</v>
      </c>
      <c r="N19" s="90">
        <f>SUM(I19:M19)-MIN(I19:M19)-MAX(I19:M19)</f>
        <v>17.100000000000001</v>
      </c>
      <c r="O19" s="91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56.537681159420288</v>
      </c>
      <c r="E20" s="33"/>
      <c r="F20" s="10"/>
      <c r="G20" s="2" t="s">
        <v>50</v>
      </c>
      <c r="H20" s="2"/>
      <c r="I20" s="63">
        <v>5.6</v>
      </c>
      <c r="J20" s="63">
        <v>6.2</v>
      </c>
      <c r="K20" s="63">
        <v>6</v>
      </c>
      <c r="L20" s="63">
        <v>5.6</v>
      </c>
      <c r="M20" s="63">
        <v>6</v>
      </c>
      <c r="N20" s="90">
        <f t="shared" ref="N20" si="2">SUM(I20:M20)-MIN(I20:M20)-MAX(I20:M20)</f>
        <v>17.599999999999998</v>
      </c>
      <c r="O20" s="91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5.9</v>
      </c>
      <c r="J21" s="63">
        <v>5.6</v>
      </c>
      <c r="K21" s="63">
        <v>5.3</v>
      </c>
      <c r="L21" s="63">
        <v>5.5</v>
      </c>
      <c r="M21" s="63">
        <v>5.5</v>
      </c>
      <c r="N21" s="80">
        <f>((SUM(I21:M21)-MIN(I21:M21)-MAX(I21:M21))/3)*H21</f>
        <v>8.8533333333333353</v>
      </c>
      <c r="O21" s="86">
        <f>SUM(N21:N25)/SUM(H21:H25)*4</f>
        <v>21.837681159420288</v>
      </c>
      <c r="P21" s="89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5.0999999999999996</v>
      </c>
      <c r="J22" s="63">
        <v>5.4</v>
      </c>
      <c r="K22" s="63">
        <v>4.8</v>
      </c>
      <c r="L22" s="63">
        <v>5.5</v>
      </c>
      <c r="M22" s="63">
        <v>5.6</v>
      </c>
      <c r="N22" s="20">
        <f t="shared" ref="N22:N25" si="3">((SUM(I22:M22)-MIN(I22:M22)-MAX(I22:M22))/3)*H22</f>
        <v>6.9333333333333336</v>
      </c>
      <c r="O22" s="87"/>
      <c r="P22" s="89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5.3</v>
      </c>
      <c r="J23" s="63">
        <v>5</v>
      </c>
      <c r="K23" s="63">
        <v>5.7</v>
      </c>
      <c r="L23" s="63">
        <v>5.6</v>
      </c>
      <c r="M23" s="63">
        <v>5.6</v>
      </c>
      <c r="N23" s="20">
        <f t="shared" si="3"/>
        <v>6.0500000000000016</v>
      </c>
      <c r="O23" s="87"/>
      <c r="P23" s="89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5.3</v>
      </c>
      <c r="J24" s="63">
        <v>5.5</v>
      </c>
      <c r="K24" s="63">
        <v>5.5</v>
      </c>
      <c r="L24" s="63">
        <v>5.6</v>
      </c>
      <c r="M24" s="63">
        <v>5.7</v>
      </c>
      <c r="N24" s="20">
        <f t="shared" si="3"/>
        <v>7.1933333333333325</v>
      </c>
      <c r="O24" s="87"/>
      <c r="P24" s="89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</v>
      </c>
      <c r="J25" s="63">
        <v>5.2</v>
      </c>
      <c r="K25" s="63">
        <v>5.9</v>
      </c>
      <c r="L25" s="63">
        <v>5.0999999999999996</v>
      </c>
      <c r="M25" s="63">
        <v>5.9</v>
      </c>
      <c r="N25" s="20">
        <f t="shared" si="3"/>
        <v>8.6400000000000023</v>
      </c>
      <c r="O25" s="88"/>
      <c r="P25" s="89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56.537681159420288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Slo 60-69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90">
        <f>SUM(I32:M32)-MIN(I32:M32)-MAX(I32:M32)</f>
        <v>0</v>
      </c>
      <c r="O32" s="91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90">
        <f t="shared" ref="N33" si="4">SUM(I33:M33)-MIN(I33:M33)-MAX(I33:M33)</f>
        <v>0</v>
      </c>
      <c r="O33" s="91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6">
        <f>SUM(N34:N38)/SUM(H34:H38)*4</f>
        <v>0</v>
      </c>
      <c r="P34" s="89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7"/>
      <c r="P35" s="89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7"/>
      <c r="P36" s="89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7"/>
      <c r="P37" s="89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88"/>
      <c r="P38" s="89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Slo 60-69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90">
        <f>SUM(I45:M45)-MIN(I45:M45)-MAX(I45:M45)</f>
        <v>0</v>
      </c>
      <c r="O45" s="91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90">
        <f t="shared" ref="N46" si="6">SUM(I46:M46)-MIN(I46:M46)-MAX(I46:M46)</f>
        <v>0</v>
      </c>
      <c r="O46" s="91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6">
        <f>SUM(N47:N51)/SUM(H47:H51)*4</f>
        <v>0</v>
      </c>
      <c r="P47" s="89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7"/>
      <c r="P48" s="89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7"/>
      <c r="P49" s="89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7"/>
      <c r="P50" s="89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88"/>
      <c r="P51" s="89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Slo 60-69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90">
        <f>SUM(I58:M58)-MIN(I58:M58)-MAX(I58:M58)</f>
        <v>0</v>
      </c>
      <c r="O58" s="91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90">
        <f t="shared" ref="N59" si="8">SUM(I59:M59)-MIN(I59:M59)-MAX(I59:M59)</f>
        <v>0</v>
      </c>
      <c r="O59" s="91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6">
        <f>SUM(N60:N64)/SUM(H60:H64)*4</f>
        <v>0</v>
      </c>
      <c r="P60" s="89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7"/>
      <c r="P61" s="89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7"/>
      <c r="P62" s="89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7"/>
      <c r="P63" s="89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88"/>
      <c r="P64" s="89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Slo 60-69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90">
        <f>SUM(I71:M71)-MIN(I71:M71)-MAX(I71:M71)</f>
        <v>0</v>
      </c>
      <c r="O71" s="91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90">
        <f t="shared" ref="N72" si="10">SUM(I72:M72)-MIN(I72:M72)-MAX(I72:M72)</f>
        <v>0</v>
      </c>
      <c r="O72" s="91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6">
        <f>SUM(N73:N77)/SUM(H73:H77)*4</f>
        <v>0</v>
      </c>
      <c r="P73" s="89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7"/>
      <c r="P74" s="89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7"/>
      <c r="P75" s="89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7"/>
      <c r="P76" s="89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88"/>
      <c r="P77" s="89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Slo 60-69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90">
        <f>SUM(I84:M84)-MIN(I84:M84)-MAX(I84:M84)</f>
        <v>0</v>
      </c>
      <c r="O84" s="91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90">
        <f t="shared" ref="N85" si="12">SUM(I85:M85)-MIN(I85:M85)-MAX(I85:M85)</f>
        <v>0</v>
      </c>
      <c r="O85" s="91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6">
        <f>SUM(N86:N90)/SUM(H86:H90)*4</f>
        <v>0</v>
      </c>
      <c r="P86" s="89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7"/>
      <c r="P87" s="89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7"/>
      <c r="P88" s="89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7"/>
      <c r="P89" s="89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88"/>
      <c r="P90" s="89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Slo 60-69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90">
        <f>SUM(I97:M97)-MIN(I97:M97)-MAX(I97:M97)</f>
        <v>0</v>
      </c>
      <c r="O97" s="91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90">
        <f t="shared" ref="N98" si="14">SUM(I98:M98)-MIN(I98:M98)-MAX(I98:M98)</f>
        <v>0</v>
      </c>
      <c r="O98" s="91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6">
        <f>SUM(N99:N103)/SUM(H99:H103)*4</f>
        <v>0</v>
      </c>
      <c r="P99" s="89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7"/>
      <c r="P100" s="89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7"/>
      <c r="P101" s="89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7"/>
      <c r="P102" s="89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88"/>
      <c r="P103" s="89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Slo 60-69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90">
        <f>SUM(I110:M110)-MIN(I110:M110)-MAX(I110:M110)</f>
        <v>0</v>
      </c>
      <c r="O110" s="91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90">
        <f t="shared" ref="N111" si="16">SUM(I111:M111)-MIN(I111:M111)-MAX(I111:M111)</f>
        <v>0</v>
      </c>
      <c r="O111" s="91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6">
        <f>SUM(N112:N116)/SUM(H112:H116)*4</f>
        <v>0</v>
      </c>
      <c r="P112" s="89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7"/>
      <c r="P113" s="89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7"/>
      <c r="P114" s="89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7"/>
      <c r="P115" s="89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88"/>
      <c r="P116" s="89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Slo 60-69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0">
        <f>SUM(I123:M123)-MIN(I123:M123)-MAX(I123:M123)</f>
        <v>0</v>
      </c>
      <c r="O123" s="91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0">
        <f t="shared" ref="N124" si="18">SUM(I124:M124)-MIN(I124:M124)-MAX(I124:M124)</f>
        <v>0</v>
      </c>
      <c r="O124" s="91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6">
        <f>SUM(N125:N129)/SUM(H125:H129)*4</f>
        <v>0</v>
      </c>
      <c r="P125" s="89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7"/>
      <c r="P126" s="89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7"/>
      <c r="P127" s="89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7"/>
      <c r="P128" s="89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88"/>
      <c r="P129" s="89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Slo 60-69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90">
        <f>SUM(I136:M136)-MIN(I136:M136)-MAX(I136:M136)</f>
        <v>0</v>
      </c>
      <c r="O136" s="91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90">
        <f t="shared" ref="N137" si="20">SUM(I137:M137)-MIN(I137:M137)-MAX(I137:M137)</f>
        <v>0</v>
      </c>
      <c r="O137" s="91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6">
        <f>SUM(N138:N142)/SUM(H138:H142)*4</f>
        <v>0</v>
      </c>
      <c r="P138" s="89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7"/>
      <c r="P139" s="89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7"/>
      <c r="P140" s="89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7"/>
      <c r="P141" s="89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88"/>
      <c r="P142" s="89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Slo 60-69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0">
        <f>SUM(I149:M149)-MIN(I149:M149)-MAX(I149:M149)</f>
        <v>0</v>
      </c>
      <c r="O149" s="91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0">
        <f t="shared" ref="N150" si="22">SUM(I150:M150)-MIN(I150:M150)-MAX(I150:M150)</f>
        <v>0</v>
      </c>
      <c r="O150" s="91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6">
        <f>SUM(N151:N155)/SUM(H151:H155)*4</f>
        <v>0</v>
      </c>
      <c r="P151" s="89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7"/>
      <c r="P152" s="89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7"/>
      <c r="P153" s="89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7"/>
      <c r="P154" s="89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88"/>
      <c r="P155" s="89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Slo 60-69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90">
        <f>SUM(I162:M162)-MIN(I162:M162)-MAX(I162:M162)</f>
        <v>0</v>
      </c>
      <c r="O162" s="91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90">
        <f t="shared" ref="N163" si="24">SUM(I163:M163)-MIN(I163:M163)-MAX(I163:M163)</f>
        <v>0</v>
      </c>
      <c r="O163" s="91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6">
        <f>SUM(N164:N168)/SUM(H164:H168)*4</f>
        <v>0</v>
      </c>
      <c r="P164" s="89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7"/>
      <c r="P165" s="89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7"/>
      <c r="P166" s="89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7"/>
      <c r="P167" s="89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88"/>
      <c r="P168" s="89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Slo 60-69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90">
        <f>SUM(I175:M175)-MIN(I175:M175)-MAX(I175:M175)</f>
        <v>0</v>
      </c>
      <c r="O175" s="91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90">
        <f t="shared" ref="N176" si="26">SUM(I176:M176)-MIN(I176:M176)-MAX(I176:M176)</f>
        <v>0</v>
      </c>
      <c r="O176" s="91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6">
        <f>SUM(N177:N181)/SUM(H177:H181)*4</f>
        <v>0</v>
      </c>
      <c r="P177" s="89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7"/>
      <c r="P178" s="89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7"/>
      <c r="P179" s="89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7"/>
      <c r="P180" s="89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88"/>
      <c r="P181" s="89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Slo 60-69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90">
        <f>SUM(I188:M188)-MIN(I188:M188)-MAX(I188:M188)</f>
        <v>0</v>
      </c>
      <c r="O188" s="91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90">
        <f t="shared" ref="N189" si="28">SUM(I189:M189)-MIN(I189:M189)-MAX(I189:M189)</f>
        <v>0</v>
      </c>
      <c r="O189" s="91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6">
        <f>SUM(N190:N194)/SUM(H190:H194)*4</f>
        <v>0</v>
      </c>
      <c r="P190" s="89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7"/>
      <c r="P191" s="89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7"/>
      <c r="P192" s="89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7"/>
      <c r="P193" s="89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88"/>
      <c r="P194" s="89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zoomScale="80" zoomScaleNormal="80" workbookViewId="0">
      <selection activeCell="M24" sqref="M24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64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PLO</v>
      </c>
      <c r="E5" s="33"/>
      <c r="F5" s="39"/>
      <c r="G5" s="46" t="s">
        <v>5</v>
      </c>
      <c r="H5" s="47" t="s">
        <v>11</v>
      </c>
      <c r="I5" s="66">
        <v>6.1</v>
      </c>
      <c r="J5" s="66">
        <v>6.3</v>
      </c>
      <c r="K5" s="66">
        <v>6</v>
      </c>
      <c r="L5" s="66">
        <v>5.7</v>
      </c>
      <c r="M5" s="66">
        <v>6.1</v>
      </c>
      <c r="N5" s="55">
        <f t="shared" ref="N5:N10" si="0">((SUM(I5:M5)-MIN(I5:M5)-MAX(I5:M5)))/3</f>
        <v>6.0666666666666655</v>
      </c>
      <c r="O5" s="51">
        <v>0.4</v>
      </c>
      <c r="P5" s="92">
        <f>(N5*O5+N6*O6+N7*O7)*10</f>
        <v>59.666666666666671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6.4</v>
      </c>
      <c r="J6" s="63">
        <v>6.7</v>
      </c>
      <c r="K6" s="63">
        <v>6</v>
      </c>
      <c r="L6" s="63">
        <v>6</v>
      </c>
      <c r="M6" s="63">
        <v>6.2</v>
      </c>
      <c r="N6" s="56">
        <f>((SUM(I6:M6)-MIN(I6:M6)-MAX(I6:M6)))/3</f>
        <v>6.2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Dominique Blanc-Lainé</v>
      </c>
      <c r="E7" s="33"/>
      <c r="F7" s="39"/>
      <c r="G7" s="44"/>
      <c r="H7" s="1" t="s">
        <v>10</v>
      </c>
      <c r="I7" s="67">
        <v>5.5</v>
      </c>
      <c r="J7" s="67">
        <v>5.9</v>
      </c>
      <c r="K7" s="67">
        <v>5.4</v>
      </c>
      <c r="L7" s="67">
        <v>5</v>
      </c>
      <c r="M7" s="67">
        <v>6</v>
      </c>
      <c r="N7" s="57">
        <f t="shared" si="0"/>
        <v>5.6000000000000005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6.2</v>
      </c>
      <c r="J8" s="66">
        <v>5.4</v>
      </c>
      <c r="K8" s="66">
        <v>5.2</v>
      </c>
      <c r="L8" s="66">
        <v>5.5</v>
      </c>
      <c r="M8" s="66">
        <v>6</v>
      </c>
      <c r="N8" s="55">
        <f t="shared" si="0"/>
        <v>5.6333333333333337</v>
      </c>
      <c r="O8" s="51">
        <v>0.5</v>
      </c>
      <c r="P8" s="92">
        <f>(N8*O8+N9*O9+N10*O10)*10</f>
        <v>57.06666666666667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58.366666666666674</v>
      </c>
      <c r="E9" s="33"/>
      <c r="F9" s="39"/>
      <c r="G9" s="48"/>
      <c r="H9" s="6" t="s">
        <v>13</v>
      </c>
      <c r="I9" s="63">
        <v>7.2</v>
      </c>
      <c r="J9" s="63">
        <v>5.6</v>
      </c>
      <c r="K9" s="63">
        <v>5.3</v>
      </c>
      <c r="L9" s="63">
        <v>5.5</v>
      </c>
      <c r="M9" s="63">
        <v>6</v>
      </c>
      <c r="N9" s="56">
        <f t="shared" si="0"/>
        <v>5.7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7</v>
      </c>
      <c r="J10" s="68">
        <v>6</v>
      </c>
      <c r="K10" s="68">
        <v>5.5</v>
      </c>
      <c r="L10" s="68">
        <v>5.5</v>
      </c>
      <c r="M10" s="68">
        <v>6.2</v>
      </c>
      <c r="N10" s="58">
        <f t="shared" si="0"/>
        <v>5.8999999999999995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60-69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ZPC Amersfoort</v>
      </c>
      <c r="E15" s="33"/>
      <c r="F15" s="39"/>
      <c r="G15" s="46" t="s">
        <v>5</v>
      </c>
      <c r="H15" s="47" t="s">
        <v>11</v>
      </c>
      <c r="I15" s="66">
        <v>6.2</v>
      </c>
      <c r="J15" s="66">
        <v>5.8</v>
      </c>
      <c r="K15" s="66">
        <v>5.8</v>
      </c>
      <c r="L15" s="66">
        <v>5.7</v>
      </c>
      <c r="M15" s="66">
        <v>6.3</v>
      </c>
      <c r="N15" s="55">
        <f t="shared" ref="N15:N20" si="1">((SUM(I15:M15)-MIN(I15:M15)-MAX(I15:M15)))/3</f>
        <v>5.9333333333333336</v>
      </c>
      <c r="O15" s="51">
        <v>0.4</v>
      </c>
      <c r="P15" s="92">
        <f>(N15*O15+N16*O16+N17*O17)*10</f>
        <v>58.333333333333329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6.1</v>
      </c>
      <c r="J16" s="63">
        <v>6.1</v>
      </c>
      <c r="K16" s="63">
        <v>5.6</v>
      </c>
      <c r="L16" s="63">
        <v>5.7</v>
      </c>
      <c r="M16" s="63">
        <v>6.4</v>
      </c>
      <c r="N16" s="56">
        <f t="shared" si="1"/>
        <v>5.9666666666666659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Edith van Ravenswaaij-Otten</v>
      </c>
      <c r="E17" s="33"/>
      <c r="F17" s="39"/>
      <c r="G17" s="44"/>
      <c r="H17" s="1" t="s">
        <v>10</v>
      </c>
      <c r="I17" s="67">
        <v>5.7</v>
      </c>
      <c r="J17" s="67">
        <v>5.5</v>
      </c>
      <c r="K17" s="67">
        <v>5.4</v>
      </c>
      <c r="L17" s="67">
        <v>5.5</v>
      </c>
      <c r="M17" s="67">
        <v>6.3</v>
      </c>
      <c r="N17" s="57">
        <f t="shared" si="1"/>
        <v>5.5666666666666664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5.5</v>
      </c>
      <c r="J18" s="66">
        <v>5.3</v>
      </c>
      <c r="K18" s="66">
        <v>5</v>
      </c>
      <c r="L18" s="66">
        <v>5.3</v>
      </c>
      <c r="M18" s="66">
        <v>5.5</v>
      </c>
      <c r="N18" s="55">
        <f t="shared" si="1"/>
        <v>5.3666666666666671</v>
      </c>
      <c r="O18" s="51">
        <v>0.5</v>
      </c>
      <c r="P18" s="92">
        <f>(N18*O18+N19*O19+N20*O20)*10</f>
        <v>53.833333333333336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56.083333333333329</v>
      </c>
      <c r="E19" s="33"/>
      <c r="F19" s="39"/>
      <c r="G19" s="48"/>
      <c r="H19" s="6" t="s">
        <v>13</v>
      </c>
      <c r="I19" s="63">
        <v>5.5</v>
      </c>
      <c r="J19" s="63">
        <v>5.4</v>
      </c>
      <c r="K19" s="63">
        <v>5</v>
      </c>
      <c r="L19" s="63">
        <v>5.4</v>
      </c>
      <c r="M19" s="63">
        <v>5.4</v>
      </c>
      <c r="N19" s="56">
        <f t="shared" si="1"/>
        <v>5.4000000000000012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5.8</v>
      </c>
      <c r="J20" s="68">
        <v>5.4</v>
      </c>
      <c r="K20" s="68">
        <v>5.3</v>
      </c>
      <c r="L20" s="68">
        <v>5.3</v>
      </c>
      <c r="M20" s="68">
        <v>5.5</v>
      </c>
      <c r="N20" s="58">
        <f t="shared" si="1"/>
        <v>5.3999999999999995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60-69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60-69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60-69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60-69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60-69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60-69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60-69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60-69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60-69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60-69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60-69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60-69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60-69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2018-03-25T08:22:28Z</dcterms:modified>
</cp:coreProperties>
</file>