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20460" windowHeight="75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1" l="1"/>
  <c r="H190" i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<sst xmlns="http://schemas.openxmlformats.org/spreadsheetml/2006/main" count="724" uniqueCount="79">
  <si>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</si>
  <si>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</si>
  <si>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</si>
  <si>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</si>
  <si>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</si>
  <si>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</si>
  <si>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</si>
  <si>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</si>
  <si>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</si>
  <si>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</si>
  <si>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</si>
  <si>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</si>
  <si>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</si>
  <si>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</si>
  <si>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</si>
  <si>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</si>
  <si>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</si>
  <si>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</si>
  <si>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</si>
  <si>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</si>
  <si>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</si>
  <si>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</si>
  <si>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</si>
  <si>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</si>
  <si>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</si>
  <si>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</si>
  <si>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</si>
  <si>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</si>
  <si>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</si>
  <si>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</si>
  <si>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</si>
  <si>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</si>
  <si>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</si>
  <si>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</si>
  <si>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</si>
  <si>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</si>
  <si>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</si>
  <si>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</si>
  <si>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</si>
  <si>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</si>
  <si>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</si>
  <si>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</si>
  <si>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</si>
  <si>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</si>
  <si>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</si>
  <si>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</si>
  <si>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</si>
  <si>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</si>
  <si>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</si>
  <si>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</si>
  <si>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</si>
  <si>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</si>
  <si>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</si>
  <si>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</si>
  <si>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</si>
  <si>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</si>
  <si>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</si>
  <si>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</si>
  <si>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</si>
  <si>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Seymour Synchro</t>
  </si>
  <si>
    <t>Sylvia Little</t>
  </si>
  <si>
    <t>DAW</t>
  </si>
  <si>
    <t>Wieteke Elzinga</t>
  </si>
  <si>
    <t>MTV Urberach</t>
  </si>
  <si>
    <t>Susanne Tietz</t>
  </si>
  <si>
    <t xml:space="preserve">USVEC </t>
  </si>
  <si>
    <t>Aurore Mathias</t>
  </si>
  <si>
    <t>Rossella Palma</t>
  </si>
  <si>
    <t>Gesloures</t>
  </si>
  <si>
    <t>Filipa Pires</t>
  </si>
  <si>
    <t>Wallsall SSSC</t>
  </si>
  <si>
    <t>Zoe Cooper</t>
  </si>
  <si>
    <t>PFC</t>
  </si>
  <si>
    <t>Marjolein Wiegerink</t>
  </si>
  <si>
    <t>Swol 1894</t>
  </si>
  <si>
    <t>Natasja van Schupen</t>
  </si>
  <si>
    <t>SC DHFK Leipzig</t>
  </si>
  <si>
    <t>Franziska Marx</t>
  </si>
  <si>
    <t>Solo 30-39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</si>
</sst>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C11" sqref="C11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57.463768115942024</v>
      </c>
      <c r="F4" s="73">
        <f>'Masters Free Routines'!D9</f>
        <v>54.516666666666666</v>
      </c>
      <c r="G4" s="73">
        <f>Tableau1[[#This Row],[Tech Routine Score:]]+Tableau1[[#This Row],[Free Routine Score:]]</f>
        <v>111.98043478260868</v>
      </c>
      <c r="H4" s="73">
        <f>Tableau1[[#This Row],[Total Score (200)]]/2</f>
        <v>55.990217391304341</v>
      </c>
      <c r="I4" s="61">
        <f>RANK(Tableau1[[#This Row],[Total Score (200)]],Tableau1[Total Score (200)])</f>
        <v>9</v>
      </c>
      <c r="J4" s="77" t="str">
        <f>IF(Tableau1[[#This Row],[Free Routine Score:]]=0,"",IF(Tableau1[[#This Row],[Ranking:]]=1,"GOLD",IF(Tableau1[[#This Row],[Ranking:]]=2,"SILVER",IF(Tableau1[[#This Row],[Ranking:]]=3,"BRONZE",""))))</f>
        <v/>
      </c>
    </row>
    <row r="5" spans="2:10" x14ac:dyDescent="0.25">
      <c r="B5" s="50">
        <v>2</v>
      </c>
      <c r="C5" s="83" t="s">
        <v>61</v>
      </c>
      <c r="D5" s="85" t="s">
        <v>62</v>
      </c>
      <c r="E5" s="76">
        <f>'MASTERS Tech Routines'!D20</f>
        <v>65.857971014492762</v>
      </c>
      <c r="F5" s="73">
        <f>'Masters Free Routines'!D19</f>
        <v>68.966666666666669</v>
      </c>
      <c r="G5" s="73">
        <f>Tableau1[[#This Row],[Tech Routine Score:]]+Tableau1[[#This Row],[Free Routine Score:]]</f>
        <v>134.82463768115943</v>
      </c>
      <c r="H5" s="73">
        <f>Tableau1[[#This Row],[Total Score (200)]]/2</f>
        <v>67.412318840579715</v>
      </c>
      <c r="I5" s="61">
        <f>RANK(Tableau1[[#This Row],[Total Score (200)]],Tableau1[Total Score (200)])</f>
        <v>3</v>
      </c>
      <c r="J5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6" spans="2:10" x14ac:dyDescent="0.25">
      <c r="B6" s="50">
        <v>3</v>
      </c>
      <c r="C6" s="83" t="s">
        <v>63</v>
      </c>
      <c r="D6" s="84" t="s">
        <v>64</v>
      </c>
      <c r="E6" s="76">
        <f>'MASTERS Tech Routines'!D33</f>
        <v>58.079710144927525</v>
      </c>
      <c r="F6" s="73">
        <f>'Masters Free Routines'!D29</f>
        <v>57.05</v>
      </c>
      <c r="G6" s="73">
        <f>Tableau1[[#This Row],[Tech Routine Score:]]+Tableau1[[#This Row],[Free Routine Score:]]</f>
        <v>115.12971014492751</v>
      </c>
      <c r="H6" s="73">
        <f>Tableau1[[#This Row],[Total Score (200)]]/2</f>
        <v>57.564855072463757</v>
      </c>
      <c r="I6" s="61">
        <f>RANK(Tableau1[[#This Row],[Total Score (200)]],Tableau1[Total Score (200)])</f>
        <v>8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 t="s">
        <v>65</v>
      </c>
      <c r="D7" s="79" t="s">
        <v>66</v>
      </c>
      <c r="E7" s="76">
        <f>'MASTERS Tech Routines'!D46</f>
        <v>61.661352657004826</v>
      </c>
      <c r="F7" s="73">
        <f>'Masters Free Routines'!D39</f>
        <v>63.25</v>
      </c>
      <c r="G7" s="73">
        <f>Tableau1[[#This Row],[Tech Routine Score:]]+Tableau1[[#This Row],[Free Routine Score:]]</f>
        <v>124.91135265700483</v>
      </c>
      <c r="H7" s="73">
        <f>Tableau1[[#This Row],[Total Score (200)]]/2</f>
        <v>62.455676328502413</v>
      </c>
      <c r="I7" s="61">
        <f>RANK(Tableau1[[#This Row],[Total Score (200)]],Tableau1[Total Score (200)])</f>
        <v>7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 t="s">
        <v>59</v>
      </c>
      <c r="D8" s="79" t="s">
        <v>67</v>
      </c>
      <c r="E8" s="76">
        <f>'MASTERS Tech Routines'!D59</f>
        <v>55.04589371980677</v>
      </c>
      <c r="F8" s="73">
        <f>'Masters Free Routines'!D49</f>
        <v>54.25</v>
      </c>
      <c r="G8" s="73">
        <f>Tableau1[[#This Row],[Tech Routine Score:]]+Tableau1[[#This Row],[Free Routine Score:]]</f>
        <v>109.29589371980677</v>
      </c>
      <c r="H8" s="73">
        <f>Tableau1[[#This Row],[Total Score (200)]]/2</f>
        <v>54.647946859903385</v>
      </c>
      <c r="I8" s="61">
        <f>RANK(Tableau1[[#This Row],[Total Score (200)]],Tableau1[Total Score (200)])</f>
        <v>10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 t="s">
        <v>68</v>
      </c>
      <c r="D9" s="62" t="s">
        <v>69</v>
      </c>
      <c r="E9" s="76">
        <f>'MASTERS Tech Routines'!D72</f>
        <v>62.446859903381643</v>
      </c>
      <c r="F9" s="73">
        <f>'Masters Free Routines'!D59</f>
        <v>63.383333333333326</v>
      </c>
      <c r="G9" s="73">
        <f>Tableau1[[#This Row],[Tech Routine Score:]]+Tableau1[[#This Row],[Free Routine Score:]]</f>
        <v>125.83019323671496</v>
      </c>
      <c r="H9" s="73">
        <f>Tableau1[[#This Row],[Total Score (200)]]/2</f>
        <v>62.915096618357481</v>
      </c>
      <c r="I9" s="61">
        <f>RANK(Tableau1[[#This Row],[Total Score (200)]],Tableau1[Total Score (200)])</f>
        <v>6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 t="s">
        <v>70</v>
      </c>
      <c r="D10" s="62" t="s">
        <v>71</v>
      </c>
      <c r="E10" s="76">
        <f>'MASTERS Tech Routines'!D85</f>
        <v>66.151690821256039</v>
      </c>
      <c r="F10" s="73">
        <f>'Masters Free Routines'!D69</f>
        <v>70.900000000000006</v>
      </c>
      <c r="G10" s="73">
        <f>Tableau1[[#This Row],[Tech Routine Score:]]+Tableau1[[#This Row],[Free Routine Score:]]</f>
        <v>137.05169082125605</v>
      </c>
      <c r="H10" s="73">
        <f>Tableau1[[#This Row],[Total Score (200)]]/2</f>
        <v>68.525845410628023</v>
      </c>
      <c r="I10" s="61">
        <f>RANK(Tableau1[[#This Row],[Total Score (200)]],Tableau1[Total Score (200)])</f>
        <v>1</v>
      </c>
      <c r="J10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11" spans="2:10" x14ac:dyDescent="0.25">
      <c r="B11" s="50">
        <v>8</v>
      </c>
      <c r="C11" s="62" t="s">
        <v>72</v>
      </c>
      <c r="D11" s="62" t="s">
        <v>73</v>
      </c>
      <c r="E11" s="76">
        <f>'MASTERS Tech Routines'!D98</f>
        <v>64.370531400966172</v>
      </c>
      <c r="F11" s="73">
        <f>'Masters Free Routines'!D79</f>
        <v>67.333333333333343</v>
      </c>
      <c r="G11" s="73">
        <f>Tableau1[[#This Row],[Tech Routine Score:]]+Tableau1[[#This Row],[Free Routine Score:]]</f>
        <v>131.70386473429951</v>
      </c>
      <c r="H11" s="73">
        <f>Tableau1[[#This Row],[Total Score (200)]]/2</f>
        <v>65.851932367149757</v>
      </c>
      <c r="I11" s="61">
        <f>RANK(Tableau1[[#This Row],[Total Score (200)]],Tableau1[Total Score (200)])</f>
        <v>4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 t="s">
        <v>74</v>
      </c>
      <c r="D12" s="62" t="s">
        <v>75</v>
      </c>
      <c r="E12" s="76">
        <f>'MASTERS Tech Routines'!D111</f>
        <v>63.107729468599032</v>
      </c>
      <c r="F12" s="73">
        <f>'Masters Free Routines'!D89</f>
        <v>65.683333333333337</v>
      </c>
      <c r="G12" s="73">
        <f>Tableau1[[#This Row],[Tech Routine Score:]]+Tableau1[[#This Row],[Free Routine Score:]]</f>
        <v>128.79106280193236</v>
      </c>
      <c r="H12" s="73">
        <f>Tableau1[[#This Row],[Total Score (200)]]/2</f>
        <v>64.395531400966178</v>
      </c>
      <c r="I12" s="61">
        <f>RANK(Tableau1[[#This Row],[Total Score (200)]],Tableau1[Total Score (200)])</f>
        <v>5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 t="s">
        <v>76</v>
      </c>
      <c r="D13" s="62" t="s">
        <v>77</v>
      </c>
      <c r="E13" s="76">
        <f>'MASTERS Tech Routines'!D124</f>
        <v>65.869565217391312</v>
      </c>
      <c r="F13" s="73">
        <f>'Masters Free Routines'!D99</f>
        <v>68.966666666666669</v>
      </c>
      <c r="G13" s="73">
        <f>Tableau1[[#This Row],[Tech Routine Score:]]+Tableau1[[#This Row],[Free Routine Score:]]</f>
        <v>134.83623188405798</v>
      </c>
      <c r="H13" s="73">
        <f>Tableau1[[#This Row],[Total Score (200)]]/2</f>
        <v>67.41811594202899</v>
      </c>
      <c r="I13" s="61">
        <f>RANK(Tableau1[[#This Row],[Total Score (200)]],Tableau1[Total Score (200)])</f>
        <v>2</v>
      </c>
      <c r="J13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11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11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11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11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11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120" zoomScale="80" zoomScaleNormal="80" workbookViewId="0">
      <selection activeCell="M130" sqref="M130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78</v>
      </c>
      <c r="B3" s="26" t="s">
        <v>23</v>
      </c>
      <c r="C3" s="28"/>
      <c r="D3" s="60" t="str">
        <f>Summary!C4</f>
        <v>Seymour Synchro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Sylvia Little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5.4</v>
      </c>
      <c r="J6" s="63">
        <v>5.3</v>
      </c>
      <c r="K6" s="63">
        <v>5.4</v>
      </c>
      <c r="L6" s="63">
        <v>5.8</v>
      </c>
      <c r="M6" s="63">
        <v>6.4</v>
      </c>
      <c r="N6" s="86">
        <f>SUM(I6:M6)-MIN(I6:M6)-MAX(I6:M6)</f>
        <v>16.600000000000001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57.463768115942024</v>
      </c>
      <c r="E7" s="33"/>
      <c r="F7" s="10"/>
      <c r="G7" s="2" t="s">
        <v>50</v>
      </c>
      <c r="H7" s="2"/>
      <c r="I7" s="63">
        <v>5.4</v>
      </c>
      <c r="J7" s="63">
        <v>6.3</v>
      </c>
      <c r="K7" s="63">
        <v>6.1</v>
      </c>
      <c r="L7" s="63">
        <v>5.7</v>
      </c>
      <c r="M7" s="63">
        <v>5.8</v>
      </c>
      <c r="N7" s="86">
        <f t="shared" ref="N7" si="0">SUM(I7:M7)-MIN(I7:M7)-MAX(I7:M7)</f>
        <v>17.599999999999998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</v>
      </c>
      <c r="J8" s="63">
        <v>5.8</v>
      </c>
      <c r="K8" s="63">
        <v>5.7</v>
      </c>
      <c r="L8" s="63">
        <v>5.9</v>
      </c>
      <c r="M8" s="63">
        <v>6</v>
      </c>
      <c r="N8" s="80">
        <f>((SUM(I8:M8)-MIN(I8:M8)-MAX(I8:M8))/3)*H8</f>
        <v>9.44</v>
      </c>
      <c r="O8" s="88">
        <f>SUM(N8:N12)/SUM(H8:H12)*4</f>
        <v>23.263768115942025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5.6</v>
      </c>
      <c r="J9" s="63">
        <v>6.1</v>
      </c>
      <c r="K9" s="63">
        <v>6</v>
      </c>
      <c r="L9" s="63">
        <v>5.8</v>
      </c>
      <c r="M9" s="63">
        <v>6</v>
      </c>
      <c r="N9" s="20">
        <f t="shared" ref="N9:N12" si="1">((SUM(I9:M9)-MIN(I9:M9)-MAX(I9:M9))/3)*H9</f>
        <v>7.7133333333333329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5.8</v>
      </c>
      <c r="J10" s="63">
        <v>6.2</v>
      </c>
      <c r="K10" s="63">
        <v>5.3</v>
      </c>
      <c r="L10" s="63">
        <v>5.7</v>
      </c>
      <c r="M10" s="63">
        <v>5.8</v>
      </c>
      <c r="N10" s="20">
        <f t="shared" si="1"/>
        <v>6.3433333333333337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5.8</v>
      </c>
      <c r="J11" s="63">
        <v>6.4</v>
      </c>
      <c r="K11" s="63">
        <v>5</v>
      </c>
      <c r="L11" s="63">
        <v>5.6</v>
      </c>
      <c r="M11" s="63">
        <v>5.2</v>
      </c>
      <c r="N11" s="20">
        <f t="shared" si="1"/>
        <v>7.1933333333333307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5.9</v>
      </c>
      <c r="J12" s="63">
        <v>6</v>
      </c>
      <c r="K12" s="63">
        <v>5.9</v>
      </c>
      <c r="L12" s="63">
        <v>5.6</v>
      </c>
      <c r="M12" s="63">
        <v>5.9</v>
      </c>
      <c r="N12" s="20">
        <f t="shared" si="1"/>
        <v>9.4399999999999977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57.463768115942024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Solo 30-39</v>
      </c>
      <c r="B16" s="26" t="s">
        <v>23</v>
      </c>
      <c r="C16" s="28"/>
      <c r="D16" s="60" t="str">
        <f>Summary!C5</f>
        <v>DAW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Wieteke Elzinga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6.5</v>
      </c>
      <c r="J19" s="63">
        <v>6.7</v>
      </c>
      <c r="K19" s="63">
        <v>5.7</v>
      </c>
      <c r="L19" s="63">
        <v>6.7</v>
      </c>
      <c r="M19" s="63">
        <v>7.2</v>
      </c>
      <c r="N19" s="86">
        <f>SUM(I19:M19)-MIN(I19:M19)-MAX(I19:M19)</f>
        <v>19.899999999999999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65.857971014492762</v>
      </c>
      <c r="E20" s="33"/>
      <c r="F20" s="10"/>
      <c r="G20" s="2" t="s">
        <v>50</v>
      </c>
      <c r="H20" s="2"/>
      <c r="I20" s="63">
        <v>6.4</v>
      </c>
      <c r="J20" s="63">
        <v>6.7</v>
      </c>
      <c r="K20" s="63">
        <v>6.7</v>
      </c>
      <c r="L20" s="63">
        <v>6.3</v>
      </c>
      <c r="M20" s="63">
        <v>6.4</v>
      </c>
      <c r="N20" s="86">
        <f t="shared" ref="N20" si="2">SUM(I20:M20)-MIN(I20:M20)-MAX(I20:M20)</f>
        <v>19.5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6.9</v>
      </c>
      <c r="J21" s="63">
        <v>6.8</v>
      </c>
      <c r="K21" s="63">
        <v>7.1</v>
      </c>
      <c r="L21" s="63">
        <v>6.1</v>
      </c>
      <c r="M21" s="63">
        <v>6.2</v>
      </c>
      <c r="N21" s="80">
        <f>((SUM(I21:M21)-MIN(I21:M21)-MAX(I21:M21))/3)*H21</f>
        <v>10.613333333333333</v>
      </c>
      <c r="O21" s="88">
        <f>SUM(N21:N25)/SUM(H21:H25)*4</f>
        <v>26.457971014492752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6.8</v>
      </c>
      <c r="J22" s="63">
        <v>7.1</v>
      </c>
      <c r="K22" s="63">
        <v>6.9</v>
      </c>
      <c r="L22" s="63">
        <v>5.9</v>
      </c>
      <c r="M22" s="63">
        <v>6</v>
      </c>
      <c r="N22" s="20">
        <f t="shared" ref="N22:N25" si="3">((SUM(I22:M22)-MIN(I22:M22)-MAX(I22:M22))/3)*H22</f>
        <v>8.5366666666666653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6.9</v>
      </c>
      <c r="J23" s="63">
        <v>6.9</v>
      </c>
      <c r="K23" s="63">
        <v>7</v>
      </c>
      <c r="L23" s="63">
        <v>5.8</v>
      </c>
      <c r="M23" s="63">
        <v>6.1</v>
      </c>
      <c r="N23" s="20">
        <f t="shared" si="3"/>
        <v>7.2966666666666677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6.8</v>
      </c>
      <c r="J24" s="63">
        <v>7</v>
      </c>
      <c r="K24" s="63">
        <v>6.7</v>
      </c>
      <c r="L24" s="63">
        <v>5.8</v>
      </c>
      <c r="M24" s="63">
        <v>6.3</v>
      </c>
      <c r="N24" s="20">
        <f t="shared" si="3"/>
        <v>8.5800000000000018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6.8</v>
      </c>
      <c r="J25" s="63">
        <v>7.2</v>
      </c>
      <c r="K25" s="63">
        <v>6.7</v>
      </c>
      <c r="L25" s="63">
        <v>5.8</v>
      </c>
      <c r="M25" s="63">
        <v>6.4</v>
      </c>
      <c r="N25" s="20">
        <f t="shared" si="3"/>
        <v>10.613333333333333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65.857971014492762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Solo 30-39</v>
      </c>
      <c r="B29" s="26" t="s">
        <v>23</v>
      </c>
      <c r="C29" s="28"/>
      <c r="D29" s="60" t="str">
        <f>Summary!C6</f>
        <v>MTV Urberach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 t="str">
        <f>Summary!D6</f>
        <v>Susanne Tietz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5.9</v>
      </c>
      <c r="J32" s="63">
        <v>5.4</v>
      </c>
      <c r="K32" s="63">
        <v>5.6</v>
      </c>
      <c r="L32" s="63">
        <v>5.3</v>
      </c>
      <c r="M32" s="63">
        <v>6.3</v>
      </c>
      <c r="N32" s="86">
        <f>SUM(I32:M32)-MIN(I32:M32)-MAX(I32:M32)</f>
        <v>16.899999999999999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58.079710144927525</v>
      </c>
      <c r="E33" s="33"/>
      <c r="F33" s="10"/>
      <c r="G33" s="2" t="s">
        <v>50</v>
      </c>
      <c r="H33" s="2"/>
      <c r="I33" s="63">
        <v>5.6</v>
      </c>
      <c r="J33" s="63">
        <v>6</v>
      </c>
      <c r="K33" s="63">
        <v>5.9</v>
      </c>
      <c r="L33" s="63">
        <v>5.9</v>
      </c>
      <c r="M33" s="63">
        <v>6</v>
      </c>
      <c r="N33" s="86">
        <f t="shared" ref="N33" si="4">SUM(I33:M33)-MIN(I33:M33)-MAX(I33:M33)</f>
        <v>17.799999999999997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5.8</v>
      </c>
      <c r="J34" s="63">
        <v>6.4</v>
      </c>
      <c r="K34" s="63">
        <v>6</v>
      </c>
      <c r="L34" s="63">
        <v>6</v>
      </c>
      <c r="M34" s="63">
        <v>6</v>
      </c>
      <c r="N34" s="80">
        <f>((SUM(I34:M34)-MIN(I34:M34)-MAX(I34:M34))/3)*H34</f>
        <v>9.6000000000000014</v>
      </c>
      <c r="O34" s="88">
        <f>SUM(N34:N38)/SUM(H34:H38)*4</f>
        <v>23.379710144927532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5.7</v>
      </c>
      <c r="J35" s="63">
        <v>5.9</v>
      </c>
      <c r="K35" s="63">
        <v>6.2</v>
      </c>
      <c r="L35" s="63">
        <v>5.8</v>
      </c>
      <c r="M35" s="63">
        <v>6.1</v>
      </c>
      <c r="N35" s="20">
        <f t="shared" ref="N35:N38" si="5">((SUM(I35:M35)-MIN(I35:M35)-MAX(I35:M35))/3)*H35</f>
        <v>7.7133333333333347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5.7</v>
      </c>
      <c r="J36" s="63">
        <v>5.5</v>
      </c>
      <c r="K36" s="63">
        <v>5.7</v>
      </c>
      <c r="L36" s="63">
        <v>5.7</v>
      </c>
      <c r="M36" s="63">
        <v>5.5</v>
      </c>
      <c r="N36" s="20">
        <f t="shared" si="5"/>
        <v>6.1966666666666663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5.6</v>
      </c>
      <c r="J37" s="63">
        <v>5.8</v>
      </c>
      <c r="K37" s="63">
        <v>6.1</v>
      </c>
      <c r="L37" s="63">
        <v>5.6</v>
      </c>
      <c r="M37" s="63">
        <v>6</v>
      </c>
      <c r="N37" s="20">
        <f t="shared" si="5"/>
        <v>7.54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5.5</v>
      </c>
      <c r="J38" s="63">
        <v>6</v>
      </c>
      <c r="K38" s="63">
        <v>6.1</v>
      </c>
      <c r="L38" s="63">
        <v>5.5</v>
      </c>
      <c r="M38" s="63">
        <v>5.9</v>
      </c>
      <c r="N38" s="20">
        <f t="shared" si="5"/>
        <v>9.2799999999999994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58.079710144927525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Solo 30-39</v>
      </c>
      <c r="B42" s="26" t="s">
        <v>23</v>
      </c>
      <c r="C42" s="28"/>
      <c r="D42" s="60" t="str">
        <f>Summary!C7</f>
        <v xml:space="preserve">USVEC 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 t="str">
        <f>Summary!D7</f>
        <v>Aurore Mathias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6.1</v>
      </c>
      <c r="J45" s="63">
        <v>6</v>
      </c>
      <c r="K45" s="63">
        <v>5.8</v>
      </c>
      <c r="L45" s="63">
        <v>6.2</v>
      </c>
      <c r="M45" s="63">
        <v>6.5</v>
      </c>
      <c r="N45" s="86">
        <f>SUM(I45:M45)-MIN(I45:M45)-MAX(I45:M45)</f>
        <v>18.299999999999997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61.661352657004826</v>
      </c>
      <c r="E46" s="33"/>
      <c r="F46" s="10"/>
      <c r="G46" s="2" t="s">
        <v>50</v>
      </c>
      <c r="H46" s="2"/>
      <c r="I46" s="63">
        <v>6</v>
      </c>
      <c r="J46" s="63">
        <v>6.3</v>
      </c>
      <c r="K46" s="63">
        <v>6.6</v>
      </c>
      <c r="L46" s="63">
        <v>6.3</v>
      </c>
      <c r="M46" s="63">
        <v>5.7</v>
      </c>
      <c r="N46" s="86">
        <f t="shared" ref="N46" si="6">SUM(I46:M46)-MIN(I46:M46)-MAX(I46:M46)</f>
        <v>18.600000000000001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5.9</v>
      </c>
      <c r="J47" s="63">
        <v>6.7</v>
      </c>
      <c r="K47" s="63">
        <v>6.7</v>
      </c>
      <c r="L47" s="63">
        <v>6.1</v>
      </c>
      <c r="M47" s="63">
        <v>6</v>
      </c>
      <c r="N47" s="80">
        <f>((SUM(I47:M47)-MIN(I47:M47)-MAX(I47:M47))/3)*H47</f>
        <v>10.026666666666667</v>
      </c>
      <c r="O47" s="88">
        <f>SUM(N47:N51)/SUM(H47:H51)*4</f>
        <v>24.761352657004831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5.9</v>
      </c>
      <c r="J48" s="63">
        <v>6.5</v>
      </c>
      <c r="K48" s="63">
        <v>6.4</v>
      </c>
      <c r="L48" s="63">
        <v>5.8</v>
      </c>
      <c r="M48" s="63">
        <v>5.8</v>
      </c>
      <c r="N48" s="20">
        <f t="shared" ref="N48:N51" si="7">((SUM(I48:M48)-MIN(I48:M48)-MAX(I48:M48))/3)*H48</f>
        <v>7.8433333333333346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6.2</v>
      </c>
      <c r="J49" s="63">
        <v>6.7</v>
      </c>
      <c r="K49" s="63">
        <v>6.1</v>
      </c>
      <c r="L49" s="63">
        <v>6</v>
      </c>
      <c r="M49" s="63">
        <v>6.1</v>
      </c>
      <c r="N49" s="20">
        <f t="shared" si="7"/>
        <v>6.7466666666666679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6</v>
      </c>
      <c r="J50" s="63">
        <v>6.4</v>
      </c>
      <c r="K50" s="63">
        <v>6.4</v>
      </c>
      <c r="L50" s="63">
        <v>5.9</v>
      </c>
      <c r="M50" s="63">
        <v>6.1</v>
      </c>
      <c r="N50" s="20">
        <f t="shared" si="7"/>
        <v>8.0166666666666693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6.2</v>
      </c>
      <c r="J51" s="63">
        <v>6.6</v>
      </c>
      <c r="K51" s="63">
        <v>6.4</v>
      </c>
      <c r="L51" s="63">
        <v>5.9</v>
      </c>
      <c r="M51" s="63">
        <v>6.3</v>
      </c>
      <c r="N51" s="20">
        <f t="shared" si="7"/>
        <v>10.08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61.661352657004826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Solo 30-39</v>
      </c>
      <c r="B55" s="26" t="s">
        <v>23</v>
      </c>
      <c r="C55" s="28"/>
      <c r="D55" s="60" t="str">
        <f>Summary!C8</f>
        <v>Seymour Synchro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 t="str">
        <f>Summary!D8</f>
        <v>Rossella Palma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>
        <v>5.3</v>
      </c>
      <c r="J58" s="63">
        <v>5.2</v>
      </c>
      <c r="K58" s="63">
        <v>5.5</v>
      </c>
      <c r="L58" s="63">
        <v>5.4</v>
      </c>
      <c r="M58" s="63">
        <v>6.2</v>
      </c>
      <c r="N58" s="86">
        <f>SUM(I58:M58)-MIN(I58:M58)-MAX(I58:M58)</f>
        <v>16.2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55.04589371980677</v>
      </c>
      <c r="E59" s="33"/>
      <c r="F59" s="10"/>
      <c r="G59" s="2" t="s">
        <v>50</v>
      </c>
      <c r="H59" s="2"/>
      <c r="I59" s="63">
        <v>5.5</v>
      </c>
      <c r="J59" s="63">
        <v>5.7</v>
      </c>
      <c r="K59" s="63">
        <v>5.6</v>
      </c>
      <c r="L59" s="63">
        <v>6</v>
      </c>
      <c r="M59" s="63">
        <v>5.6</v>
      </c>
      <c r="N59" s="86">
        <f t="shared" ref="N59" si="8">SUM(I59:M59)-MIN(I59:M59)-MAX(I59:M59)</f>
        <v>16.899999999999999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>
        <v>5.4</v>
      </c>
      <c r="J60" s="63">
        <v>5.3</v>
      </c>
      <c r="K60" s="63">
        <v>5.9</v>
      </c>
      <c r="L60" s="63">
        <v>5.5</v>
      </c>
      <c r="M60" s="63">
        <v>5.8</v>
      </c>
      <c r="N60" s="80">
        <f>((SUM(I60:M60)-MIN(I60:M60)-MAX(I60:M60))/3)*H60</f>
        <v>8.9066666666666681</v>
      </c>
      <c r="O60" s="88">
        <f>SUM(N60:N64)/SUM(H60:H64)*4</f>
        <v>21.945893719806765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>
        <v>5.5</v>
      </c>
      <c r="J61" s="63">
        <v>5.0999999999999996</v>
      </c>
      <c r="K61" s="63">
        <v>5.8</v>
      </c>
      <c r="L61" s="63">
        <v>5.4</v>
      </c>
      <c r="M61" s="63">
        <v>5.5</v>
      </c>
      <c r="N61" s="20">
        <f t="shared" ref="N61:N64" si="9">((SUM(I61:M61)-MIN(I61:M61)-MAX(I61:M61))/3)*H61</f>
        <v>7.1066666666666647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>
        <v>5.2</v>
      </c>
      <c r="J62" s="63">
        <v>5.2</v>
      </c>
      <c r="K62" s="63">
        <v>5</v>
      </c>
      <c r="L62" s="63">
        <v>5.3</v>
      </c>
      <c r="M62" s="63">
        <v>5.5</v>
      </c>
      <c r="N62" s="20">
        <f t="shared" si="9"/>
        <v>5.7566666666666668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>
        <v>5</v>
      </c>
      <c r="J63" s="63">
        <v>5.5</v>
      </c>
      <c r="K63" s="63">
        <v>5.5</v>
      </c>
      <c r="L63" s="63">
        <v>5.5</v>
      </c>
      <c r="M63" s="63">
        <v>5.2</v>
      </c>
      <c r="N63" s="20">
        <f t="shared" si="9"/>
        <v>7.02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>
        <v>5.5</v>
      </c>
      <c r="J64" s="63">
        <v>6</v>
      </c>
      <c r="K64" s="63">
        <v>5.7</v>
      </c>
      <c r="L64" s="63">
        <v>5.2</v>
      </c>
      <c r="M64" s="63">
        <v>5.8</v>
      </c>
      <c r="N64" s="20">
        <f t="shared" si="9"/>
        <v>9.0666666666666682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55.04589371980677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Solo 30-39</v>
      </c>
      <c r="B68" s="26" t="s">
        <v>23</v>
      </c>
      <c r="C68" s="28"/>
      <c r="D68" s="60" t="str">
        <f>Summary!C9</f>
        <v>Gesloures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 t="str">
        <f>Summary!D9</f>
        <v>Filipa Pires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>
        <v>6.4</v>
      </c>
      <c r="J71" s="63">
        <v>5.9</v>
      </c>
      <c r="K71" s="63">
        <v>6.2</v>
      </c>
      <c r="L71" s="63">
        <v>5.9</v>
      </c>
      <c r="M71" s="63">
        <v>6.4</v>
      </c>
      <c r="N71" s="86">
        <f>SUM(I71:M71)-MIN(I71:M71)-MAX(I71:M71)</f>
        <v>18.5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62.446859903381643</v>
      </c>
      <c r="E72" s="33"/>
      <c r="F72" s="10"/>
      <c r="G72" s="2" t="s">
        <v>50</v>
      </c>
      <c r="H72" s="2"/>
      <c r="I72" s="63">
        <v>6.4</v>
      </c>
      <c r="J72" s="63">
        <v>6.9</v>
      </c>
      <c r="K72" s="63">
        <v>6.6</v>
      </c>
      <c r="L72" s="63">
        <v>6.4</v>
      </c>
      <c r="M72" s="63">
        <v>6.1</v>
      </c>
      <c r="N72" s="86">
        <f t="shared" ref="N72" si="10">SUM(I72:M72)-MIN(I72:M72)-MAX(I72:M72)</f>
        <v>19.399999999999999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>
        <v>6.2</v>
      </c>
      <c r="J73" s="63">
        <v>6.7</v>
      </c>
      <c r="K73" s="63">
        <v>6.4</v>
      </c>
      <c r="L73" s="63">
        <v>5.8</v>
      </c>
      <c r="M73" s="63">
        <v>6.1</v>
      </c>
      <c r="N73" s="80">
        <f>((SUM(I73:M73)-MIN(I73:M73)-MAX(I73:M73))/3)*H73</f>
        <v>9.9733333333333363</v>
      </c>
      <c r="O73" s="88">
        <f>SUM(N73:N77)/SUM(H73:H77)*4</f>
        <v>24.546859903381645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>
        <v>6</v>
      </c>
      <c r="J74" s="63">
        <v>6.6</v>
      </c>
      <c r="K74" s="63">
        <v>6.3</v>
      </c>
      <c r="L74" s="63">
        <v>5.9</v>
      </c>
      <c r="M74" s="63">
        <v>6.2</v>
      </c>
      <c r="N74" s="20">
        <f t="shared" ref="N74:N77" si="11">((SUM(I74:M74)-MIN(I74:M74)-MAX(I74:M74))/3)*H74</f>
        <v>8.0166666666666639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>
        <v>6.2</v>
      </c>
      <c r="J75" s="63">
        <v>6.6</v>
      </c>
      <c r="K75" s="63">
        <v>6.4</v>
      </c>
      <c r="L75" s="63">
        <v>5.8</v>
      </c>
      <c r="M75" s="63">
        <v>6.3</v>
      </c>
      <c r="N75" s="20">
        <f t="shared" si="11"/>
        <v>6.9300000000000024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>
        <v>6</v>
      </c>
      <c r="J76" s="63">
        <v>6.7</v>
      </c>
      <c r="K76" s="63">
        <v>6.3</v>
      </c>
      <c r="L76" s="63">
        <v>5.8</v>
      </c>
      <c r="M76" s="63">
        <v>6</v>
      </c>
      <c r="N76" s="20">
        <f t="shared" si="11"/>
        <v>7.9300000000000006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>
        <v>5.7</v>
      </c>
      <c r="J77" s="63">
        <v>6</v>
      </c>
      <c r="K77" s="63">
        <v>6</v>
      </c>
      <c r="L77" s="63">
        <v>5.8</v>
      </c>
      <c r="M77" s="63">
        <v>6</v>
      </c>
      <c r="N77" s="20">
        <f t="shared" si="11"/>
        <v>9.4933333333333341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62.446859903381643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Solo 30-39</v>
      </c>
      <c r="B81" s="26" t="s">
        <v>23</v>
      </c>
      <c r="C81" s="28"/>
      <c r="D81" s="60" t="str">
        <f>Summary!C10</f>
        <v>Wallsall SSSC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 t="str">
        <f>Summary!D10</f>
        <v>Zoe Cooper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>
        <v>6.7</v>
      </c>
      <c r="J84" s="63">
        <v>6.8</v>
      </c>
      <c r="K84" s="63">
        <v>6.4</v>
      </c>
      <c r="L84" s="63">
        <v>6.3</v>
      </c>
      <c r="M84" s="63">
        <v>7.1</v>
      </c>
      <c r="N84" s="86">
        <f>SUM(I84:M84)-MIN(I84:M84)-MAX(I84:M84)</f>
        <v>19.899999999999999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66.151690821256039</v>
      </c>
      <c r="E85" s="33"/>
      <c r="F85" s="10"/>
      <c r="G85" s="2" t="s">
        <v>50</v>
      </c>
      <c r="H85" s="2"/>
      <c r="I85" s="63">
        <v>6.7</v>
      </c>
      <c r="J85" s="63">
        <v>6.6</v>
      </c>
      <c r="K85" s="63">
        <v>7</v>
      </c>
      <c r="L85" s="63">
        <v>7.9</v>
      </c>
      <c r="M85" s="63">
        <v>6.5</v>
      </c>
      <c r="N85" s="86">
        <f t="shared" ref="N85" si="12">SUM(I85:M85)-MIN(I85:M85)-MAX(I85:M85)</f>
        <v>20.300000000000004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>
        <v>6.2</v>
      </c>
      <c r="J86" s="63">
        <v>6.9</v>
      </c>
      <c r="K86" s="63">
        <v>7</v>
      </c>
      <c r="L86" s="63">
        <v>6.4</v>
      </c>
      <c r="M86" s="63">
        <v>6.2</v>
      </c>
      <c r="N86" s="80">
        <f>((SUM(I86:M86)-MIN(I86:M86)-MAX(I86:M86))/3)*H86</f>
        <v>10.400000000000002</v>
      </c>
      <c r="O86" s="88">
        <f>SUM(N86:N90)/SUM(H86:H90)*4</f>
        <v>25.951690821256044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>
        <v>6.7</v>
      </c>
      <c r="J87" s="63">
        <v>6.8</v>
      </c>
      <c r="K87" s="63">
        <v>6.8</v>
      </c>
      <c r="L87" s="63">
        <v>5.9</v>
      </c>
      <c r="M87" s="63">
        <v>6.2</v>
      </c>
      <c r="N87" s="20">
        <f t="shared" ref="N87:N90" si="13">((SUM(I87:M87)-MIN(I87:M87)-MAX(I87:M87))/3)*H87</f>
        <v>8.5366666666666706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>
        <v>6.5</v>
      </c>
      <c r="J88" s="63">
        <v>6.6</v>
      </c>
      <c r="K88" s="63">
        <v>7.1</v>
      </c>
      <c r="L88" s="63">
        <v>5.9</v>
      </c>
      <c r="M88" s="63">
        <v>6.1</v>
      </c>
      <c r="N88" s="20">
        <f t="shared" si="13"/>
        <v>7.0400000000000018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>
        <v>7</v>
      </c>
      <c r="J89" s="63">
        <v>6.7</v>
      </c>
      <c r="K89" s="63">
        <v>7</v>
      </c>
      <c r="L89" s="63">
        <v>6.1</v>
      </c>
      <c r="M89" s="63">
        <v>6.4</v>
      </c>
      <c r="N89" s="20">
        <f t="shared" si="13"/>
        <v>8.7099999999999991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>
        <v>6.3</v>
      </c>
      <c r="J90" s="63">
        <v>6.2</v>
      </c>
      <c r="K90" s="63">
        <v>7</v>
      </c>
      <c r="L90" s="63">
        <v>5.8</v>
      </c>
      <c r="M90" s="63">
        <v>6.4</v>
      </c>
      <c r="N90" s="20">
        <f t="shared" si="13"/>
        <v>10.080000000000002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66.151690821256039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Solo 30-39</v>
      </c>
      <c r="B94" s="26" t="s">
        <v>23</v>
      </c>
      <c r="C94" s="28"/>
      <c r="D94" s="60" t="str">
        <f>Summary!C11</f>
        <v>PFC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 t="str">
        <f>Summary!D11</f>
        <v>Marjolein Wiegerink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>
        <v>6.4</v>
      </c>
      <c r="J97" s="63">
        <v>6.2</v>
      </c>
      <c r="K97" s="63">
        <v>6.2</v>
      </c>
      <c r="L97" s="63">
        <v>6.6</v>
      </c>
      <c r="M97" s="63">
        <v>7</v>
      </c>
      <c r="N97" s="86">
        <f>SUM(I97:M97)-MIN(I97:M97)-MAX(I97:M97)</f>
        <v>19.2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64.370531400966172</v>
      </c>
      <c r="E98" s="33"/>
      <c r="F98" s="10"/>
      <c r="G98" s="2" t="s">
        <v>50</v>
      </c>
      <c r="H98" s="2"/>
      <c r="I98" s="63">
        <v>6.5</v>
      </c>
      <c r="J98" s="63">
        <v>6.5</v>
      </c>
      <c r="K98" s="63">
        <v>6.5</v>
      </c>
      <c r="L98" s="63">
        <v>6.3</v>
      </c>
      <c r="M98" s="63">
        <v>6.2</v>
      </c>
      <c r="N98" s="86">
        <f t="shared" ref="N98" si="14">SUM(I98:M98)-MIN(I98:M98)-MAX(I98:M98)</f>
        <v>19.3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>
        <v>6.3</v>
      </c>
      <c r="J99" s="63">
        <v>6.7</v>
      </c>
      <c r="K99" s="63">
        <v>6.9</v>
      </c>
      <c r="L99" s="63">
        <v>6.2</v>
      </c>
      <c r="M99" s="63">
        <v>6.2</v>
      </c>
      <c r="N99" s="80">
        <f>((SUM(I99:M99)-MIN(I99:M99)-MAX(I99:M99))/3)*H99</f>
        <v>10.239999999999998</v>
      </c>
      <c r="O99" s="88">
        <f>SUM(N99:N103)/SUM(H99:H103)*4</f>
        <v>25.870531400966176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>
        <v>6.8</v>
      </c>
      <c r="J100" s="63">
        <v>6.6</v>
      </c>
      <c r="K100" s="63">
        <v>7</v>
      </c>
      <c r="L100" s="63">
        <v>6.1</v>
      </c>
      <c r="M100" s="63">
        <v>6.3</v>
      </c>
      <c r="N100" s="20">
        <f t="shared" ref="N100:N103" si="15">((SUM(I100:M100)-MIN(I100:M100)-MAX(I100:M100))/3)*H100</f>
        <v>8.5366666666666653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>
        <v>6.8</v>
      </c>
      <c r="J101" s="63">
        <v>7.2</v>
      </c>
      <c r="K101" s="63">
        <v>6.9</v>
      </c>
      <c r="L101" s="63">
        <v>6</v>
      </c>
      <c r="M101" s="63">
        <v>6.1</v>
      </c>
      <c r="N101" s="20">
        <f t="shared" si="15"/>
        <v>7.2600000000000016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>
        <v>6.1</v>
      </c>
      <c r="J102" s="63">
        <v>6.6</v>
      </c>
      <c r="K102" s="63">
        <v>6.8</v>
      </c>
      <c r="L102" s="63">
        <v>5.9</v>
      </c>
      <c r="M102" s="63">
        <v>6.2</v>
      </c>
      <c r="N102" s="20">
        <f t="shared" si="15"/>
        <v>8.1899999999999977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>
        <v>6.4</v>
      </c>
      <c r="J103" s="63">
        <v>6.8</v>
      </c>
      <c r="K103" s="63">
        <v>6.9</v>
      </c>
      <c r="L103" s="63">
        <v>5.9</v>
      </c>
      <c r="M103" s="63">
        <v>6.3</v>
      </c>
      <c r="N103" s="20">
        <f t="shared" si="15"/>
        <v>10.4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64.370531400966172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Solo 30-39</v>
      </c>
      <c r="B107" s="26" t="s">
        <v>23</v>
      </c>
      <c r="C107" s="28"/>
      <c r="D107" s="60" t="str">
        <f>Summary!C12</f>
        <v>Swol 1894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 t="str">
        <f>Summary!D12</f>
        <v>Natasja van Schupen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>
        <v>6.3</v>
      </c>
      <c r="J110" s="63">
        <v>6.3</v>
      </c>
      <c r="K110" s="63">
        <v>6</v>
      </c>
      <c r="L110" s="63">
        <v>6.2</v>
      </c>
      <c r="M110" s="63">
        <v>7.3</v>
      </c>
      <c r="N110" s="86">
        <f>SUM(I110:M110)-MIN(I110:M110)-MAX(I110:M110)</f>
        <v>18.8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63.107729468599032</v>
      </c>
      <c r="E111" s="33"/>
      <c r="F111" s="10"/>
      <c r="G111" s="2" t="s">
        <v>50</v>
      </c>
      <c r="H111" s="2"/>
      <c r="I111" s="63">
        <v>6.1</v>
      </c>
      <c r="J111" s="63">
        <v>6.8</v>
      </c>
      <c r="K111" s="63">
        <v>6.2</v>
      </c>
      <c r="L111" s="63">
        <v>6.6</v>
      </c>
      <c r="M111" s="63">
        <v>6.3</v>
      </c>
      <c r="N111" s="86">
        <f t="shared" ref="N111" si="16">SUM(I111:M111)-MIN(I111:M111)-MAX(I111:M111)</f>
        <v>19.099999999999998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>
        <v>6.3</v>
      </c>
      <c r="J112" s="63">
        <v>6.5</v>
      </c>
      <c r="K112" s="63">
        <v>7</v>
      </c>
      <c r="L112" s="63">
        <v>6.2</v>
      </c>
      <c r="M112" s="63">
        <v>6.1</v>
      </c>
      <c r="N112" s="80">
        <f>((SUM(I112:M112)-MIN(I112:M112)-MAX(I112:M112))/3)*H112</f>
        <v>10.133333333333333</v>
      </c>
      <c r="O112" s="88">
        <f>SUM(N112:N116)/SUM(H112:H116)*4</f>
        <v>25.20772946859903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>
        <v>6.3</v>
      </c>
      <c r="J113" s="63">
        <v>6.4</v>
      </c>
      <c r="K113" s="63">
        <v>6.8</v>
      </c>
      <c r="L113" s="63">
        <v>6</v>
      </c>
      <c r="M113" s="63">
        <v>6</v>
      </c>
      <c r="N113" s="20">
        <f t="shared" ref="N113:N116" si="17">((SUM(I113:M113)-MIN(I113:M113)-MAX(I113:M113))/3)*H113</f>
        <v>8.1033333333333335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>
        <v>6.3</v>
      </c>
      <c r="J114" s="63">
        <v>6.5</v>
      </c>
      <c r="K114" s="63">
        <v>7.2</v>
      </c>
      <c r="L114" s="63">
        <v>6</v>
      </c>
      <c r="M114" s="63">
        <v>6</v>
      </c>
      <c r="N114" s="20">
        <f t="shared" si="17"/>
        <v>6.8933333333333335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>
        <v>6.3</v>
      </c>
      <c r="J115" s="63">
        <v>6.2</v>
      </c>
      <c r="K115" s="63">
        <v>7.1</v>
      </c>
      <c r="L115" s="63">
        <v>6</v>
      </c>
      <c r="M115" s="63">
        <v>6.1</v>
      </c>
      <c r="N115" s="20">
        <f t="shared" si="17"/>
        <v>8.06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>
        <v>6.6</v>
      </c>
      <c r="J116" s="63">
        <v>6.3</v>
      </c>
      <c r="K116" s="63">
        <v>7.3</v>
      </c>
      <c r="L116" s="63">
        <v>6.1</v>
      </c>
      <c r="M116" s="63">
        <v>6.4</v>
      </c>
      <c r="N116" s="20">
        <f t="shared" si="17"/>
        <v>10.293333333333329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63.107729468599032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Solo 30-39</v>
      </c>
      <c r="B120" s="26" t="s">
        <v>23</v>
      </c>
      <c r="C120" s="28"/>
      <c r="D120" s="60" t="str">
        <f>Summary!C13</f>
        <v>SC DHFK Leipzig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 t="str">
        <f>Summary!D13</f>
        <v>Franziska Marx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>
        <v>6</v>
      </c>
      <c r="J123" s="63">
        <v>6.1</v>
      </c>
      <c r="K123" s="63">
        <v>6.3</v>
      </c>
      <c r="L123" s="63">
        <v>6.8</v>
      </c>
      <c r="M123" s="63">
        <v>7.4</v>
      </c>
      <c r="N123" s="86">
        <f>SUM(I123:M123)-MIN(I123:M123)-MAX(I123:M123)</f>
        <v>19.200000000000003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65.869565217391312</v>
      </c>
      <c r="E124" s="33"/>
      <c r="F124" s="10"/>
      <c r="G124" s="2" t="s">
        <v>50</v>
      </c>
      <c r="H124" s="2"/>
      <c r="I124" s="63">
        <v>6.6</v>
      </c>
      <c r="J124" s="63">
        <v>7</v>
      </c>
      <c r="K124" s="63">
        <v>7</v>
      </c>
      <c r="L124" s="63">
        <v>7.6</v>
      </c>
      <c r="M124" s="63">
        <v>6.6</v>
      </c>
      <c r="N124" s="86">
        <f t="shared" ref="N124" si="18">SUM(I124:M124)-MIN(I124:M124)-MAX(I124:M124)</f>
        <v>20.6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>
        <v>6.9</v>
      </c>
      <c r="J125" s="63">
        <v>7.2</v>
      </c>
      <c r="K125" s="63">
        <v>7.7</v>
      </c>
      <c r="L125" s="63">
        <v>6.6</v>
      </c>
      <c r="M125" s="63">
        <v>6.1</v>
      </c>
      <c r="N125" s="80">
        <f>((SUM(I125:M125)-MIN(I125:M125)-MAX(I125:M125))/3)*H125</f>
        <v>11.04</v>
      </c>
      <c r="O125" s="88">
        <f>SUM(N125:N129)/SUM(H125:H129)*4</f>
        <v>26.069565217391304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>
        <v>6.4</v>
      </c>
      <c r="J126" s="63">
        <v>6.9</v>
      </c>
      <c r="K126" s="63">
        <v>7.4</v>
      </c>
      <c r="L126" s="63">
        <v>6</v>
      </c>
      <c r="M126" s="63">
        <v>6</v>
      </c>
      <c r="N126" s="20">
        <f t="shared" ref="N126:N129" si="19">((SUM(I126:M126)-MIN(I126:M126)-MAX(I126:M126))/3)*H126</f>
        <v>8.3633333333333351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>
        <v>6.4</v>
      </c>
      <c r="J127" s="63">
        <v>6.7</v>
      </c>
      <c r="K127" s="63">
        <v>7.3</v>
      </c>
      <c r="L127" s="63">
        <v>6.1</v>
      </c>
      <c r="M127" s="63">
        <v>5.9</v>
      </c>
      <c r="N127" s="20">
        <f t="shared" si="19"/>
        <v>7.04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>
        <v>6.5</v>
      </c>
      <c r="J128" s="63">
        <v>6.5</v>
      </c>
      <c r="K128" s="63">
        <v>7.2</v>
      </c>
      <c r="L128" s="63">
        <v>6</v>
      </c>
      <c r="M128" s="63">
        <v>5.9</v>
      </c>
      <c r="N128" s="20">
        <f t="shared" si="19"/>
        <v>8.2333333333333361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>
        <v>6.4</v>
      </c>
      <c r="J129" s="63">
        <v>6.4</v>
      </c>
      <c r="K129" s="63">
        <v>7.1</v>
      </c>
      <c r="L129" s="63">
        <v>6.1</v>
      </c>
      <c r="M129" s="63">
        <v>6.5</v>
      </c>
      <c r="N129" s="20">
        <f t="shared" si="19"/>
        <v>10.293333333333333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65.869565217391312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Solo 30-39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Solo 30-39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Solo 30-39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Solo 30-39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Solo 30-39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topLeftCell="A49" zoomScale="80" zoomScaleNormal="80" workbookViewId="0">
      <selection activeCell="M61" sqref="M6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78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Seymour Synchro</v>
      </c>
      <c r="E5" s="33"/>
      <c r="F5" s="39"/>
      <c r="G5" s="46" t="s">
        <v>5</v>
      </c>
      <c r="H5" s="47" t="s">
        <v>11</v>
      </c>
      <c r="I5" s="66">
        <v>5.5</v>
      </c>
      <c r="J5" s="66">
        <v>5.5</v>
      </c>
      <c r="K5" s="66">
        <v>5.8</v>
      </c>
      <c r="L5" s="66">
        <v>5.6</v>
      </c>
      <c r="M5" s="66">
        <v>5.2</v>
      </c>
      <c r="N5" s="55">
        <f t="shared" ref="N5:N10" si="0">((SUM(I5:M5)-MIN(I5:M5)-MAX(I5:M5)))/3</f>
        <v>5.5333333333333323</v>
      </c>
      <c r="O5" s="51">
        <v>0.4</v>
      </c>
      <c r="P5" s="92">
        <f>(N5*O5+N6*O6+N7*O7)*10</f>
        <v>55.033333333333331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</v>
      </c>
      <c r="J6" s="63">
        <v>5.3</v>
      </c>
      <c r="K6" s="63">
        <v>5.9</v>
      </c>
      <c r="L6" s="63">
        <v>5.4</v>
      </c>
      <c r="M6" s="63">
        <v>5</v>
      </c>
      <c r="N6" s="56">
        <f>((SUM(I6:M6)-MIN(I6:M6)-MAX(I6:M6)))/3</f>
        <v>5.5333333333333341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Sylvia Little</v>
      </c>
      <c r="E7" s="33"/>
      <c r="F7" s="39"/>
      <c r="G7" s="44"/>
      <c r="H7" s="1" t="s">
        <v>10</v>
      </c>
      <c r="I7" s="67">
        <v>5.7</v>
      </c>
      <c r="J7" s="67">
        <v>5.2</v>
      </c>
      <c r="K7" s="67">
        <v>5.7</v>
      </c>
      <c r="L7" s="67">
        <v>5.4</v>
      </c>
      <c r="M7" s="67">
        <v>5</v>
      </c>
      <c r="N7" s="57">
        <f t="shared" si="0"/>
        <v>5.4333333333333336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</v>
      </c>
      <c r="J8" s="66">
        <v>5.7</v>
      </c>
      <c r="K8" s="66">
        <v>5.4</v>
      </c>
      <c r="L8" s="66">
        <v>4.9000000000000004</v>
      </c>
      <c r="M8" s="66">
        <v>5</v>
      </c>
      <c r="N8" s="55">
        <f t="shared" si="0"/>
        <v>5.3666666666666671</v>
      </c>
      <c r="O8" s="51">
        <v>0.5</v>
      </c>
      <c r="P8" s="92">
        <f>(N8*O8+N9*O9+N10*O10)*10</f>
        <v>54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54.516666666666666</v>
      </c>
      <c r="E9" s="33"/>
      <c r="F9" s="39"/>
      <c r="G9" s="48"/>
      <c r="H9" s="6" t="s">
        <v>13</v>
      </c>
      <c r="I9" s="63">
        <v>6.2</v>
      </c>
      <c r="J9" s="63">
        <v>5.9</v>
      </c>
      <c r="K9" s="63">
        <v>5.3</v>
      </c>
      <c r="L9" s="63">
        <v>5.3</v>
      </c>
      <c r="M9" s="63">
        <v>5</v>
      </c>
      <c r="N9" s="56">
        <f t="shared" si="0"/>
        <v>5.5000000000000009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5.8</v>
      </c>
      <c r="J10" s="68">
        <v>6</v>
      </c>
      <c r="K10" s="68">
        <v>5.2</v>
      </c>
      <c r="L10" s="68">
        <v>4.5</v>
      </c>
      <c r="M10" s="68">
        <v>5</v>
      </c>
      <c r="N10" s="58">
        <f t="shared" si="0"/>
        <v>5.333333333333333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Solo 30-39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DAW</v>
      </c>
      <c r="E15" s="33"/>
      <c r="F15" s="39"/>
      <c r="G15" s="46" t="s">
        <v>5</v>
      </c>
      <c r="H15" s="47" t="s">
        <v>11</v>
      </c>
      <c r="I15" s="66">
        <v>7.1</v>
      </c>
      <c r="J15" s="66">
        <v>6.7</v>
      </c>
      <c r="K15" s="66">
        <v>6.9</v>
      </c>
      <c r="L15" s="66">
        <v>7.2</v>
      </c>
      <c r="M15" s="66">
        <v>6.4</v>
      </c>
      <c r="N15" s="55">
        <f t="shared" ref="N15:N20" si="1">((SUM(I15:M15)-MIN(I15:M15)-MAX(I15:M15)))/3</f>
        <v>6.9000000000000021</v>
      </c>
      <c r="O15" s="51">
        <v>0.4</v>
      </c>
      <c r="P15" s="92">
        <f>(N15*O15+N16*O16+N17*O17)*10</f>
        <v>68.700000000000017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6.8</v>
      </c>
      <c r="J16" s="63">
        <v>6.6</v>
      </c>
      <c r="K16" s="63">
        <v>6.9</v>
      </c>
      <c r="L16" s="63">
        <v>7</v>
      </c>
      <c r="M16" s="63">
        <v>6.5</v>
      </c>
      <c r="N16" s="56">
        <f t="shared" si="1"/>
        <v>6.7666666666666657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Wieteke Elzinga</v>
      </c>
      <c r="E17" s="33"/>
      <c r="F17" s="39"/>
      <c r="G17" s="44"/>
      <c r="H17" s="1" t="s">
        <v>10</v>
      </c>
      <c r="I17" s="67">
        <v>7.2</v>
      </c>
      <c r="J17" s="67">
        <v>6.7</v>
      </c>
      <c r="K17" s="67">
        <v>7</v>
      </c>
      <c r="L17" s="67">
        <v>7.1</v>
      </c>
      <c r="M17" s="67">
        <v>6.5</v>
      </c>
      <c r="N17" s="57">
        <f t="shared" si="1"/>
        <v>6.9333333333333336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7.2</v>
      </c>
      <c r="J18" s="66">
        <v>7.3</v>
      </c>
      <c r="K18" s="66">
        <v>6.7</v>
      </c>
      <c r="L18" s="66">
        <v>5.8</v>
      </c>
      <c r="M18" s="66">
        <v>6.7</v>
      </c>
      <c r="N18" s="55">
        <f t="shared" si="1"/>
        <v>6.8666666666666671</v>
      </c>
      <c r="O18" s="51">
        <v>0.5</v>
      </c>
      <c r="P18" s="92">
        <f>(N18*O18+N19*O19+N20*O20)*10</f>
        <v>69.233333333333334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68.966666666666669</v>
      </c>
      <c r="E19" s="33"/>
      <c r="F19" s="39"/>
      <c r="G19" s="48"/>
      <c r="H19" s="6" t="s">
        <v>13</v>
      </c>
      <c r="I19" s="63">
        <v>7.4</v>
      </c>
      <c r="J19" s="63">
        <v>7.2</v>
      </c>
      <c r="K19" s="63">
        <v>6.9</v>
      </c>
      <c r="L19" s="63">
        <v>6</v>
      </c>
      <c r="M19" s="63">
        <v>6.8</v>
      </c>
      <c r="N19" s="56">
        <f t="shared" si="1"/>
        <v>6.9666666666666659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7.4</v>
      </c>
      <c r="J20" s="68">
        <v>7.2</v>
      </c>
      <c r="K20" s="68">
        <v>7</v>
      </c>
      <c r="L20" s="68">
        <v>6</v>
      </c>
      <c r="M20" s="68">
        <v>6.8</v>
      </c>
      <c r="N20" s="58">
        <f t="shared" si="1"/>
        <v>7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Solo 30-39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MTV Urberach</v>
      </c>
      <c r="E25" s="33"/>
      <c r="F25" s="39"/>
      <c r="G25" s="46" t="s">
        <v>5</v>
      </c>
      <c r="H25" s="47" t="s">
        <v>11</v>
      </c>
      <c r="I25" s="66">
        <v>5.8</v>
      </c>
      <c r="J25" s="66">
        <v>5.6</v>
      </c>
      <c r="K25" s="66">
        <v>5.8</v>
      </c>
      <c r="L25" s="66">
        <v>5.8</v>
      </c>
      <c r="M25" s="66">
        <v>4.8</v>
      </c>
      <c r="N25" s="55">
        <f t="shared" ref="N25:N30" si="2">((SUM(I25:M25)-MIN(I25:M25)-MAX(I25:M25)))/3</f>
        <v>5.7333333333333334</v>
      </c>
      <c r="O25" s="51">
        <v>0.4</v>
      </c>
      <c r="P25" s="92">
        <f>(N25*O25+N26*O26+N27*O27)*10</f>
        <v>55.93333333333333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6</v>
      </c>
      <c r="J26" s="63">
        <v>5.4</v>
      </c>
      <c r="K26" s="63">
        <v>5.5</v>
      </c>
      <c r="L26" s="63">
        <v>5.7</v>
      </c>
      <c r="M26" s="63">
        <v>5</v>
      </c>
      <c r="N26" s="56">
        <f t="shared" si="2"/>
        <v>5.5333333333333323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 t="str">
        <f>Summary!D6</f>
        <v>Susanne Tietz</v>
      </c>
      <c r="E27" s="33"/>
      <c r="F27" s="39"/>
      <c r="G27" s="44"/>
      <c r="H27" s="1" t="s">
        <v>10</v>
      </c>
      <c r="I27" s="67">
        <v>5.6</v>
      </c>
      <c r="J27" s="67">
        <v>5.3</v>
      </c>
      <c r="K27" s="67">
        <v>5.5</v>
      </c>
      <c r="L27" s="67">
        <v>5.6</v>
      </c>
      <c r="M27" s="67">
        <v>4.5999999999999996</v>
      </c>
      <c r="N27" s="57">
        <f t="shared" si="2"/>
        <v>5.4666666666666659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6.3</v>
      </c>
      <c r="J28" s="66">
        <v>6.2</v>
      </c>
      <c r="K28" s="66">
        <v>5.6</v>
      </c>
      <c r="L28" s="66">
        <v>5.4</v>
      </c>
      <c r="M28" s="66">
        <v>5.6</v>
      </c>
      <c r="N28" s="55">
        <f t="shared" si="2"/>
        <v>5.8000000000000007</v>
      </c>
      <c r="O28" s="51">
        <v>0.5</v>
      </c>
      <c r="P28" s="92">
        <f>(N28*O28+N29*O29+N30*O30)*10</f>
        <v>58.166666666666664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57.05</v>
      </c>
      <c r="E29" s="33"/>
      <c r="F29" s="39"/>
      <c r="G29" s="48"/>
      <c r="H29" s="6" t="s">
        <v>13</v>
      </c>
      <c r="I29" s="63">
        <v>6.4</v>
      </c>
      <c r="J29" s="63">
        <v>6.4</v>
      </c>
      <c r="K29" s="63">
        <v>5.6</v>
      </c>
      <c r="L29" s="63">
        <v>5.3</v>
      </c>
      <c r="M29" s="63">
        <v>5.7</v>
      </c>
      <c r="N29" s="56">
        <f t="shared" si="2"/>
        <v>5.8999999999999986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6</v>
      </c>
      <c r="J30" s="68">
        <v>6.2</v>
      </c>
      <c r="K30" s="68">
        <v>5.5</v>
      </c>
      <c r="L30" s="68">
        <v>5.3</v>
      </c>
      <c r="M30" s="68">
        <v>5.7</v>
      </c>
      <c r="N30" s="58">
        <f t="shared" si="2"/>
        <v>5.7333333333333334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Solo 30-39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 xml:space="preserve">USVEC </v>
      </c>
      <c r="E35" s="33"/>
      <c r="F35" s="39"/>
      <c r="G35" s="46" t="s">
        <v>5</v>
      </c>
      <c r="H35" s="47" t="s">
        <v>11</v>
      </c>
      <c r="I35" s="66">
        <v>6.4</v>
      </c>
      <c r="J35" s="66">
        <v>6.1</v>
      </c>
      <c r="K35" s="66">
        <v>6.3</v>
      </c>
      <c r="L35" s="66">
        <v>6.4</v>
      </c>
      <c r="M35" s="66">
        <v>5.7</v>
      </c>
      <c r="N35" s="55">
        <f t="shared" ref="N35:N40" si="3">((SUM(I35:M35)-MIN(I35:M35)-MAX(I35:M35)))/3</f>
        <v>6.2666666666666684</v>
      </c>
      <c r="O35" s="51">
        <v>0.4</v>
      </c>
      <c r="P35" s="92">
        <f>(N35*O35+N36*O36+N37*O37)*10</f>
        <v>62.06666666666667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6.4</v>
      </c>
      <c r="J36" s="63">
        <v>6</v>
      </c>
      <c r="K36" s="63">
        <v>6.3</v>
      </c>
      <c r="L36" s="63">
        <v>6.2</v>
      </c>
      <c r="M36" s="63">
        <v>5.8</v>
      </c>
      <c r="N36" s="56">
        <f t="shared" si="3"/>
        <v>6.166666666666667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 t="str">
        <f>Summary!D7</f>
        <v>Aurore Mathias</v>
      </c>
      <c r="E37" s="33"/>
      <c r="F37" s="39"/>
      <c r="G37" s="44"/>
      <c r="H37" s="1" t="s">
        <v>10</v>
      </c>
      <c r="I37" s="67">
        <v>6.3</v>
      </c>
      <c r="J37" s="67">
        <v>6</v>
      </c>
      <c r="K37" s="67">
        <v>6.5</v>
      </c>
      <c r="L37" s="67">
        <v>6.2</v>
      </c>
      <c r="M37" s="67">
        <v>5.6</v>
      </c>
      <c r="N37" s="57">
        <f t="shared" si="3"/>
        <v>6.166666666666667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6.5</v>
      </c>
      <c r="J38" s="66">
        <v>7</v>
      </c>
      <c r="K38" s="66">
        <v>6</v>
      </c>
      <c r="L38" s="66">
        <v>5.8</v>
      </c>
      <c r="M38" s="66">
        <v>6.8</v>
      </c>
      <c r="N38" s="55">
        <f t="shared" si="3"/>
        <v>6.4333333333333336</v>
      </c>
      <c r="O38" s="51">
        <v>0.5</v>
      </c>
      <c r="P38" s="92">
        <f>(N38*O38+N39*O39+N40*O40)*10</f>
        <v>64.433333333333337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63.25</v>
      </c>
      <c r="E39" s="33"/>
      <c r="F39" s="39"/>
      <c r="G39" s="48"/>
      <c r="H39" s="6" t="s">
        <v>13</v>
      </c>
      <c r="I39" s="63">
        <v>6.6</v>
      </c>
      <c r="J39" s="63">
        <v>7.2</v>
      </c>
      <c r="K39" s="63">
        <v>6</v>
      </c>
      <c r="L39" s="63">
        <v>5.6</v>
      </c>
      <c r="M39" s="63">
        <v>6.8</v>
      </c>
      <c r="N39" s="56">
        <f t="shared" si="3"/>
        <v>6.466666666666665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6.3</v>
      </c>
      <c r="J40" s="68">
        <v>7.4</v>
      </c>
      <c r="K40" s="68">
        <v>6</v>
      </c>
      <c r="L40" s="68">
        <v>5.5</v>
      </c>
      <c r="M40" s="68">
        <v>7</v>
      </c>
      <c r="N40" s="58">
        <f t="shared" si="3"/>
        <v>6.4333333333333345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Solo 30-39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 t="str">
        <f>Summary!C8</f>
        <v>Seymour Synchro</v>
      </c>
      <c r="E45" s="33"/>
      <c r="F45" s="39"/>
      <c r="G45" s="46" t="s">
        <v>5</v>
      </c>
      <c r="H45" s="47" t="s">
        <v>11</v>
      </c>
      <c r="I45" s="66">
        <v>5.2</v>
      </c>
      <c r="J45" s="66">
        <v>5</v>
      </c>
      <c r="K45" s="66">
        <v>5.6</v>
      </c>
      <c r="L45" s="66">
        <v>5.4</v>
      </c>
      <c r="M45" s="66">
        <v>4.7</v>
      </c>
      <c r="N45" s="55">
        <f t="shared" ref="N45:N50" si="4">((SUM(I45:M45)-MIN(I45:M45)-MAX(I45:M45)))/3</f>
        <v>5.2</v>
      </c>
      <c r="O45" s="51">
        <v>0.4</v>
      </c>
      <c r="P45" s="92">
        <f>(N45*O45+N46*O46+N47*O47)*10</f>
        <v>52.400000000000006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>
        <v>5.7</v>
      </c>
      <c r="J46" s="63">
        <v>5</v>
      </c>
      <c r="K46" s="63">
        <v>5.6</v>
      </c>
      <c r="L46" s="63">
        <v>5.3</v>
      </c>
      <c r="M46" s="63">
        <v>4.8</v>
      </c>
      <c r="N46" s="56">
        <f t="shared" si="4"/>
        <v>5.3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 t="str">
        <f>Summary!D8</f>
        <v>Rossella Palma</v>
      </c>
      <c r="E47" s="33"/>
      <c r="F47" s="39"/>
      <c r="G47" s="44"/>
      <c r="H47" s="1" t="s">
        <v>10</v>
      </c>
      <c r="I47" s="67">
        <v>5.6</v>
      </c>
      <c r="J47" s="67">
        <v>4.9000000000000004</v>
      </c>
      <c r="K47" s="67">
        <v>5.8</v>
      </c>
      <c r="L47" s="67">
        <v>5.2</v>
      </c>
      <c r="M47" s="67">
        <v>4.5</v>
      </c>
      <c r="N47" s="57">
        <f t="shared" si="4"/>
        <v>5.2333333333333334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>
        <v>6.1</v>
      </c>
      <c r="J48" s="66">
        <v>5.4</v>
      </c>
      <c r="K48" s="66">
        <v>5.4</v>
      </c>
      <c r="L48" s="66">
        <v>5.2</v>
      </c>
      <c r="M48" s="66">
        <v>6.2</v>
      </c>
      <c r="N48" s="55">
        <f t="shared" si="4"/>
        <v>5.6333333333333329</v>
      </c>
      <c r="O48" s="51">
        <v>0.5</v>
      </c>
      <c r="P48" s="92">
        <f>(N48*O48+N49*O49+N50*O50)*10</f>
        <v>56.099999999999994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54.25</v>
      </c>
      <c r="E49" s="33"/>
      <c r="F49" s="39"/>
      <c r="G49" s="48"/>
      <c r="H49" s="6" t="s">
        <v>13</v>
      </c>
      <c r="I49" s="63">
        <v>6</v>
      </c>
      <c r="J49" s="63">
        <v>5.3</v>
      </c>
      <c r="K49" s="63">
        <v>5.5</v>
      </c>
      <c r="L49" s="63">
        <v>5</v>
      </c>
      <c r="M49" s="63">
        <v>6.2</v>
      </c>
      <c r="N49" s="56">
        <f t="shared" si="4"/>
        <v>5.6000000000000005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>
        <v>6.1</v>
      </c>
      <c r="J50" s="68">
        <v>5.0999999999999996</v>
      </c>
      <c r="K50" s="68">
        <v>5.5</v>
      </c>
      <c r="L50" s="68">
        <v>4.8</v>
      </c>
      <c r="M50" s="68">
        <v>6.5</v>
      </c>
      <c r="N50" s="58">
        <f t="shared" si="4"/>
        <v>5.5666666666666664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Solo 30-39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 t="str">
        <f>Summary!C9</f>
        <v>Gesloures</v>
      </c>
      <c r="E55" s="33"/>
      <c r="F55" s="39"/>
      <c r="G55" s="46" t="s">
        <v>5</v>
      </c>
      <c r="H55" s="47" t="s">
        <v>11</v>
      </c>
      <c r="I55" s="66">
        <v>6.4</v>
      </c>
      <c r="J55" s="66">
        <v>6.1</v>
      </c>
      <c r="K55" s="66">
        <v>7.1</v>
      </c>
      <c r="L55" s="66">
        <v>6.4</v>
      </c>
      <c r="M55" s="66">
        <v>5.9</v>
      </c>
      <c r="N55" s="55">
        <f t="shared" ref="N55:N60" si="5">((SUM(I55:M55)-MIN(I55:M55)-MAX(I55:M55)))/3</f>
        <v>6.3</v>
      </c>
      <c r="O55" s="51">
        <v>0.4</v>
      </c>
      <c r="P55" s="92">
        <f>(N55*O55+N56*O56+N57*O57)*10</f>
        <v>62.800000000000004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>
        <v>6.3</v>
      </c>
      <c r="J56" s="63">
        <v>6.2</v>
      </c>
      <c r="K56" s="63">
        <v>7.2</v>
      </c>
      <c r="L56" s="63">
        <v>6.3</v>
      </c>
      <c r="M56" s="63">
        <v>6.2</v>
      </c>
      <c r="N56" s="56">
        <f t="shared" si="5"/>
        <v>6.2666666666666684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 t="str">
        <f>Summary!D9</f>
        <v>Filipa Pires</v>
      </c>
      <c r="E57" s="33"/>
      <c r="F57" s="39"/>
      <c r="G57" s="44"/>
      <c r="H57" s="1" t="s">
        <v>10</v>
      </c>
      <c r="I57" s="67">
        <v>6.3</v>
      </c>
      <c r="J57" s="67">
        <v>6.2</v>
      </c>
      <c r="K57" s="67">
        <v>7</v>
      </c>
      <c r="L57" s="67">
        <v>6.3</v>
      </c>
      <c r="M57" s="67">
        <v>6</v>
      </c>
      <c r="N57" s="57">
        <f t="shared" si="5"/>
        <v>6.2666666666666666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>
        <v>6.7</v>
      </c>
      <c r="J58" s="66">
        <v>6.2</v>
      </c>
      <c r="K58" s="66">
        <v>6.1</v>
      </c>
      <c r="L58" s="66">
        <v>6.2</v>
      </c>
      <c r="M58" s="66">
        <v>6.7</v>
      </c>
      <c r="N58" s="55">
        <f t="shared" si="5"/>
        <v>6.3666666666666663</v>
      </c>
      <c r="O58" s="51">
        <v>0.5</v>
      </c>
      <c r="P58" s="92">
        <f>(N58*O58+N59*O59+N60*O60)*10</f>
        <v>63.966666666666654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63.383333333333326</v>
      </c>
      <c r="E59" s="33"/>
      <c r="F59" s="39"/>
      <c r="G59" s="48"/>
      <c r="H59" s="6" t="s">
        <v>13</v>
      </c>
      <c r="I59" s="63">
        <v>6.8</v>
      </c>
      <c r="J59" s="63">
        <v>6.3</v>
      </c>
      <c r="K59" s="63">
        <v>6.1</v>
      </c>
      <c r="L59" s="63">
        <v>6</v>
      </c>
      <c r="M59" s="63">
        <v>6.8</v>
      </c>
      <c r="N59" s="56">
        <f t="shared" si="5"/>
        <v>6.3999999999999995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>
        <v>6.6</v>
      </c>
      <c r="J60" s="68">
        <v>6.4</v>
      </c>
      <c r="K60" s="68">
        <v>6</v>
      </c>
      <c r="L60" s="68">
        <v>6.4</v>
      </c>
      <c r="M60" s="68">
        <v>6.9</v>
      </c>
      <c r="N60" s="58">
        <f t="shared" si="5"/>
        <v>6.4666666666666659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Solo 30-39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 t="str">
        <f>Summary!C10</f>
        <v>Wallsall SSSC</v>
      </c>
      <c r="E65" s="33"/>
      <c r="F65" s="39"/>
      <c r="G65" s="46" t="s">
        <v>5</v>
      </c>
      <c r="H65" s="47" t="s">
        <v>11</v>
      </c>
      <c r="I65" s="66">
        <v>7</v>
      </c>
      <c r="J65" s="66">
        <v>6.7</v>
      </c>
      <c r="K65" s="66">
        <v>7.2</v>
      </c>
      <c r="L65" s="66">
        <v>7</v>
      </c>
      <c r="M65" s="66">
        <v>7</v>
      </c>
      <c r="N65" s="55">
        <f t="shared" ref="N65:N70" si="6">((SUM(I65:M65)-MIN(I65:M65)-MAX(I65:M65)))/3</f>
        <v>7</v>
      </c>
      <c r="O65" s="51">
        <v>0.4</v>
      </c>
      <c r="P65" s="92">
        <f>(N65*O65+N66*O66+N67*O67)*10</f>
        <v>69.399999999999991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>
        <v>7.2</v>
      </c>
      <c r="J66" s="63">
        <v>6.7</v>
      </c>
      <c r="K66" s="63">
        <v>7.3</v>
      </c>
      <c r="L66" s="63">
        <v>6.8</v>
      </c>
      <c r="M66" s="63">
        <v>6.8</v>
      </c>
      <c r="N66" s="56">
        <f t="shared" si="6"/>
        <v>6.9333333333333327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 t="str">
        <f>Summary!D10</f>
        <v>Zoe Cooper</v>
      </c>
      <c r="E67" s="33"/>
      <c r="F67" s="39"/>
      <c r="G67" s="44"/>
      <c r="H67" s="1" t="s">
        <v>10</v>
      </c>
      <c r="I67" s="67">
        <v>6.8</v>
      </c>
      <c r="J67" s="67">
        <v>6.8</v>
      </c>
      <c r="K67" s="67">
        <v>7.4</v>
      </c>
      <c r="L67" s="67">
        <v>7</v>
      </c>
      <c r="M67" s="67">
        <v>6.8</v>
      </c>
      <c r="N67" s="57">
        <f t="shared" si="6"/>
        <v>6.8666666666666645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>
        <v>7.4</v>
      </c>
      <c r="J68" s="66">
        <v>7.6</v>
      </c>
      <c r="K68" s="66">
        <v>6.7</v>
      </c>
      <c r="L68" s="66">
        <v>7</v>
      </c>
      <c r="M68" s="66">
        <v>7.4</v>
      </c>
      <c r="N68" s="55">
        <f t="shared" si="6"/>
        <v>7.2666666666666684</v>
      </c>
      <c r="O68" s="51">
        <v>0.5</v>
      </c>
      <c r="P68" s="92">
        <f>(N68*O68+N69*O69+N70*O70)*10</f>
        <v>72.400000000000006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70.900000000000006</v>
      </c>
      <c r="E69" s="33"/>
      <c r="F69" s="39"/>
      <c r="G69" s="48"/>
      <c r="H69" s="6" t="s">
        <v>13</v>
      </c>
      <c r="I69" s="63">
        <v>7.7</v>
      </c>
      <c r="J69" s="63">
        <v>7.5</v>
      </c>
      <c r="K69" s="63">
        <v>6.7</v>
      </c>
      <c r="L69" s="63">
        <v>6.5</v>
      </c>
      <c r="M69" s="63">
        <v>7.2</v>
      </c>
      <c r="N69" s="56">
        <f t="shared" si="6"/>
        <v>7.1333333333333337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>
        <v>7.8</v>
      </c>
      <c r="J70" s="68">
        <v>7.7</v>
      </c>
      <c r="K70" s="68">
        <v>6.7</v>
      </c>
      <c r="L70" s="68">
        <v>6.8</v>
      </c>
      <c r="M70" s="68">
        <v>7.5</v>
      </c>
      <c r="N70" s="58">
        <f t="shared" si="6"/>
        <v>7.333333333333333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Solo 30-39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 t="str">
        <f>Summary!C11</f>
        <v>PFC</v>
      </c>
      <c r="E75" s="33"/>
      <c r="F75" s="39"/>
      <c r="G75" s="46" t="s">
        <v>5</v>
      </c>
      <c r="H75" s="47" t="s">
        <v>11</v>
      </c>
      <c r="I75" s="66">
        <v>6.8</v>
      </c>
      <c r="J75" s="66">
        <v>6</v>
      </c>
      <c r="K75" s="66">
        <v>7</v>
      </c>
      <c r="L75" s="66">
        <v>6.7</v>
      </c>
      <c r="M75" s="66">
        <v>6.9</v>
      </c>
      <c r="N75" s="55">
        <f t="shared" ref="N75:N80" si="7">((SUM(I75:M75)-MIN(I75:M75)-MAX(I75:M75)))/3</f>
        <v>6.8</v>
      </c>
      <c r="O75" s="51">
        <v>0.4</v>
      </c>
      <c r="P75" s="92">
        <f>(N75*O75+N76*O76+N77*O77)*10</f>
        <v>67.400000000000006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>
        <v>6.9</v>
      </c>
      <c r="J76" s="63">
        <v>5.9</v>
      </c>
      <c r="K76" s="63">
        <v>7</v>
      </c>
      <c r="L76" s="63">
        <v>6.4</v>
      </c>
      <c r="M76" s="63">
        <v>6.8</v>
      </c>
      <c r="N76" s="56">
        <f t="shared" si="7"/>
        <v>6.7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 t="str">
        <f>Summary!D11</f>
        <v>Marjolein Wiegerink</v>
      </c>
      <c r="E77" s="33"/>
      <c r="F77" s="39"/>
      <c r="G77" s="44"/>
      <c r="H77" s="1" t="s">
        <v>10</v>
      </c>
      <c r="I77" s="67">
        <v>6.8</v>
      </c>
      <c r="J77" s="67">
        <v>6</v>
      </c>
      <c r="K77" s="67">
        <v>7.1</v>
      </c>
      <c r="L77" s="67">
        <v>6.5</v>
      </c>
      <c r="M77" s="67">
        <v>6.8</v>
      </c>
      <c r="N77" s="57">
        <f t="shared" si="7"/>
        <v>6.6999999999999984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>
        <v>6.9</v>
      </c>
      <c r="J78" s="66">
        <v>6.7</v>
      </c>
      <c r="K78" s="66">
        <v>6.7</v>
      </c>
      <c r="L78" s="66">
        <v>6</v>
      </c>
      <c r="M78" s="66">
        <v>6.8</v>
      </c>
      <c r="N78" s="55">
        <f t="shared" si="7"/>
        <v>6.7333333333333343</v>
      </c>
      <c r="O78" s="51">
        <v>0.5</v>
      </c>
      <c r="P78" s="92">
        <f>(N78*O78+N79*O79+N80*O80)*10</f>
        <v>67.266666666666666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67.333333333333343</v>
      </c>
      <c r="E79" s="33"/>
      <c r="F79" s="39"/>
      <c r="G79" s="48"/>
      <c r="H79" s="6" t="s">
        <v>13</v>
      </c>
      <c r="I79" s="63">
        <v>7.1</v>
      </c>
      <c r="J79" s="63">
        <v>6.5</v>
      </c>
      <c r="K79" s="63">
        <v>6.7</v>
      </c>
      <c r="L79" s="63">
        <v>5.7</v>
      </c>
      <c r="M79" s="63">
        <v>7</v>
      </c>
      <c r="N79" s="56">
        <f t="shared" si="7"/>
        <v>6.7333333333333343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>
        <v>7</v>
      </c>
      <c r="J80" s="68">
        <v>6.6</v>
      </c>
      <c r="K80" s="68">
        <v>6.5</v>
      </c>
      <c r="L80" s="68">
        <v>5.9</v>
      </c>
      <c r="M80" s="68">
        <v>7</v>
      </c>
      <c r="N80" s="58">
        <f t="shared" si="7"/>
        <v>6.7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Solo 30-39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 t="str">
        <f>Summary!C12</f>
        <v>Swol 1894</v>
      </c>
      <c r="E85" s="33"/>
      <c r="F85" s="39"/>
      <c r="G85" s="46" t="s">
        <v>5</v>
      </c>
      <c r="H85" s="47" t="s">
        <v>11</v>
      </c>
      <c r="I85" s="66">
        <v>6.7</v>
      </c>
      <c r="J85" s="66">
        <v>6.5</v>
      </c>
      <c r="K85" s="66">
        <v>6.9</v>
      </c>
      <c r="L85" s="66">
        <v>6.2</v>
      </c>
      <c r="M85" s="66">
        <v>6</v>
      </c>
      <c r="N85" s="55">
        <f t="shared" ref="N85:N90" si="8">((SUM(I85:M85)-MIN(I85:M85)-MAX(I85:M85)))/3</f>
        <v>6.4666666666666659</v>
      </c>
      <c r="O85" s="51">
        <v>0.4</v>
      </c>
      <c r="P85" s="92">
        <f>(N85*O85+N86*O86+N87*O87)*10</f>
        <v>63.966666666666669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>
        <v>6.8</v>
      </c>
      <c r="J86" s="63">
        <v>6.3</v>
      </c>
      <c r="K86" s="63">
        <v>6.8</v>
      </c>
      <c r="L86" s="63">
        <v>6</v>
      </c>
      <c r="M86" s="63">
        <v>6.2</v>
      </c>
      <c r="N86" s="56">
        <f t="shared" si="8"/>
        <v>6.4333333333333336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 t="str">
        <f>Summary!D12</f>
        <v>Natasja van Schupen</v>
      </c>
      <c r="E87" s="33"/>
      <c r="F87" s="39"/>
      <c r="G87" s="44"/>
      <c r="H87" s="1" t="s">
        <v>10</v>
      </c>
      <c r="I87" s="67">
        <v>6.7</v>
      </c>
      <c r="J87" s="67">
        <v>6</v>
      </c>
      <c r="K87" s="67">
        <v>6.8</v>
      </c>
      <c r="L87" s="67">
        <v>6.1</v>
      </c>
      <c r="M87" s="67">
        <v>6</v>
      </c>
      <c r="N87" s="57">
        <f t="shared" si="8"/>
        <v>6.2666666666666666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>
        <v>7</v>
      </c>
      <c r="J88" s="66">
        <v>7</v>
      </c>
      <c r="K88" s="66">
        <v>6.6</v>
      </c>
      <c r="L88" s="66">
        <v>6</v>
      </c>
      <c r="M88" s="66">
        <v>6.5</v>
      </c>
      <c r="N88" s="55">
        <f t="shared" si="8"/>
        <v>6.7</v>
      </c>
      <c r="O88" s="51">
        <v>0.5</v>
      </c>
      <c r="P88" s="92">
        <f>(N88*O88+N89*O89+N90*O90)*10</f>
        <v>67.400000000000006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65.683333333333337</v>
      </c>
      <c r="E89" s="33"/>
      <c r="F89" s="39"/>
      <c r="G89" s="48"/>
      <c r="H89" s="6" t="s">
        <v>13</v>
      </c>
      <c r="I89" s="63">
        <v>7.2</v>
      </c>
      <c r="J89" s="63">
        <v>7</v>
      </c>
      <c r="K89" s="63">
        <v>6.6</v>
      </c>
      <c r="L89" s="63">
        <v>6</v>
      </c>
      <c r="M89" s="63">
        <v>6.7</v>
      </c>
      <c r="N89" s="56">
        <f t="shared" si="8"/>
        <v>6.7666666666666666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>
        <v>7.3</v>
      </c>
      <c r="J90" s="68">
        <v>7</v>
      </c>
      <c r="K90" s="68">
        <v>6.7</v>
      </c>
      <c r="L90" s="68">
        <v>6</v>
      </c>
      <c r="M90" s="68">
        <v>6.7</v>
      </c>
      <c r="N90" s="58">
        <f t="shared" si="8"/>
        <v>6.8000000000000007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Solo 30-39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 t="str">
        <f>Summary!C13</f>
        <v>SC DHFK Leipzig</v>
      </c>
      <c r="E95" s="33"/>
      <c r="F95" s="39"/>
      <c r="G95" s="46" t="s">
        <v>5</v>
      </c>
      <c r="H95" s="47" t="s">
        <v>11</v>
      </c>
      <c r="I95" s="66">
        <v>6.7</v>
      </c>
      <c r="J95" s="66">
        <v>6.5</v>
      </c>
      <c r="K95" s="66">
        <v>7.2</v>
      </c>
      <c r="L95" s="66">
        <v>6.9</v>
      </c>
      <c r="M95" s="66">
        <v>6.9</v>
      </c>
      <c r="N95" s="55">
        <f t="shared" ref="N95:N100" si="9">((SUM(I95:M95)-MIN(I95:M95)-MAX(I95:M95)))/3</f>
        <v>6.8333333333333321</v>
      </c>
      <c r="O95" s="51">
        <v>0.4</v>
      </c>
      <c r="P95" s="92">
        <f>(N95*O95+N96*O96+N97*O97)*10</f>
        <v>68.533333333333331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>
        <v>6.7</v>
      </c>
      <c r="J96" s="63">
        <v>6.5</v>
      </c>
      <c r="K96" s="63">
        <v>7.2</v>
      </c>
      <c r="L96" s="63">
        <v>7</v>
      </c>
      <c r="M96" s="63">
        <v>6.9</v>
      </c>
      <c r="N96" s="56">
        <f t="shared" si="9"/>
        <v>6.8666666666666663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 t="str">
        <f>Summary!D13</f>
        <v>Franziska Marx</v>
      </c>
      <c r="E97" s="33"/>
      <c r="F97" s="39"/>
      <c r="G97" s="44"/>
      <c r="H97" s="1" t="s">
        <v>10</v>
      </c>
      <c r="I97" s="67">
        <v>6.8</v>
      </c>
      <c r="J97" s="67">
        <v>6.7</v>
      </c>
      <c r="K97" s="67">
        <v>7.2</v>
      </c>
      <c r="L97" s="67">
        <v>6.9</v>
      </c>
      <c r="M97" s="67">
        <v>6.9</v>
      </c>
      <c r="N97" s="57">
        <f t="shared" si="9"/>
        <v>6.8666666666666671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>
        <v>7.8</v>
      </c>
      <c r="J98" s="66">
        <v>7</v>
      </c>
      <c r="K98" s="66">
        <v>6.8</v>
      </c>
      <c r="L98" s="66">
        <v>6.5</v>
      </c>
      <c r="M98" s="66">
        <v>7.2</v>
      </c>
      <c r="N98" s="55">
        <f t="shared" si="9"/>
        <v>7.0000000000000009</v>
      </c>
      <c r="O98" s="51">
        <v>0.5</v>
      </c>
      <c r="P98" s="92">
        <f>(N98*O98+N99*O99+N100*O100)*10</f>
        <v>69.400000000000006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68.966666666666669</v>
      </c>
      <c r="E99" s="33"/>
      <c r="F99" s="39"/>
      <c r="G99" s="48"/>
      <c r="H99" s="6" t="s">
        <v>13</v>
      </c>
      <c r="I99" s="63">
        <v>8</v>
      </c>
      <c r="J99" s="63">
        <v>6.7</v>
      </c>
      <c r="K99" s="63">
        <v>6.7</v>
      </c>
      <c r="L99" s="63">
        <v>6.1</v>
      </c>
      <c r="M99" s="63">
        <v>7</v>
      </c>
      <c r="N99" s="56">
        <f t="shared" si="9"/>
        <v>6.8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>
        <v>7.9</v>
      </c>
      <c r="J100" s="68">
        <v>7.2</v>
      </c>
      <c r="K100" s="68">
        <v>6.5</v>
      </c>
      <c r="L100" s="68">
        <v>6.1</v>
      </c>
      <c r="M100" s="68">
        <v>7.3</v>
      </c>
      <c r="N100" s="58">
        <f t="shared" si="9"/>
        <v>7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Solo 30-39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Solo 30-39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Solo 30-39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Solo 30-39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Solo 30-39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2018-03-24T19:19:18Z</dcterms:modified>
</cp:coreProperties>
</file>